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9045" windowHeight="4455" tabRatio="723" firstSheet="2" activeTab="7"/>
  </bookViews>
  <sheets>
    <sheet name="productos" sheetId="1" r:id="rId1"/>
    <sheet name="familias" sheetId="8" r:id="rId2"/>
    <sheet name="stock" sheetId="28" r:id="rId3"/>
    <sheet name="Manipulaciones" sheetId="2" r:id="rId4"/>
    <sheet name="Ventas" sheetId="3" r:id="rId5"/>
    <sheet name="borrador" sheetId="13" r:id="rId6"/>
    <sheet name="necesidades almacenaje" sheetId="4" r:id="rId7"/>
    <sheet name="frecuencias" sheetId="14" r:id="rId8"/>
    <sheet name="tablas dinamicas" sheetId="30" r:id="rId9"/>
  </sheets>
  <definedNames>
    <definedName name="_xlnm.Print_Area" localSheetId="1">familias!$A$1:$B$10</definedName>
    <definedName name="_xlnm.Print_Area" localSheetId="3">Manipulaciones!$A$1:$D$91</definedName>
    <definedName name="_xlnm.Print_Area" localSheetId="6">'necesidades almacenaje'!$A$1:$G$91</definedName>
    <definedName name="_xlnm.Print_Area" localSheetId="0">productos!$A$1:$D$92</definedName>
    <definedName name="_xlnm.Print_Area" localSheetId="4">Ventas!$A$1:$C$91</definedName>
    <definedName name="_xlnm.Print_Titles" localSheetId="3">Manipulaciones!$1:$1</definedName>
    <definedName name="_xlnm.Print_Titles" localSheetId="6">'necesidades almacenaje'!$1:$1</definedName>
    <definedName name="_xlnm.Print_Titles" localSheetId="0">productos!$1:$1</definedName>
    <definedName name="_xlnm.Print_Titles" localSheetId="4">Ventas!$1:$1</definedName>
  </definedNames>
  <calcPr calcId="125725"/>
  <pivotCaches>
    <pivotCache cacheId="0" r:id="rId10"/>
  </pivotCaches>
</workbook>
</file>

<file path=xl/calcChain.xml><?xml version="1.0" encoding="utf-8"?>
<calcChain xmlns="http://schemas.openxmlformats.org/spreadsheetml/2006/main">
  <c r="F15" i="30"/>
  <c r="F16"/>
  <c r="F17"/>
  <c r="F18"/>
  <c r="F19"/>
  <c r="F20"/>
  <c r="F21"/>
  <c r="F14"/>
  <c r="C9" l="1"/>
  <c r="D9"/>
  <c r="E9"/>
  <c r="F9"/>
  <c r="B9"/>
  <c r="J92" i="4"/>
  <c r="K92"/>
  <c r="J3"/>
  <c r="J4"/>
  <c r="K4" s="1"/>
  <c r="J5"/>
  <c r="J6"/>
  <c r="J7"/>
  <c r="J8"/>
  <c r="K8" s="1"/>
  <c r="J9"/>
  <c r="J10"/>
  <c r="J11"/>
  <c r="J12"/>
  <c r="K12" s="1"/>
  <c r="J13"/>
  <c r="J14"/>
  <c r="J15"/>
  <c r="J16"/>
  <c r="K16" s="1"/>
  <c r="J17"/>
  <c r="J18"/>
  <c r="J19"/>
  <c r="J20"/>
  <c r="K20" s="1"/>
  <c r="J21"/>
  <c r="J22"/>
  <c r="J23"/>
  <c r="J24"/>
  <c r="K24" s="1"/>
  <c r="J25"/>
  <c r="J26"/>
  <c r="J27"/>
  <c r="J28"/>
  <c r="K28" s="1"/>
  <c r="J29"/>
  <c r="J30"/>
  <c r="J31"/>
  <c r="J32"/>
  <c r="K32" s="1"/>
  <c r="J33"/>
  <c r="J34"/>
  <c r="J35"/>
  <c r="J36"/>
  <c r="K36" s="1"/>
  <c r="J37"/>
  <c r="J38"/>
  <c r="J39"/>
  <c r="J40"/>
  <c r="K40" s="1"/>
  <c r="J41"/>
  <c r="J42"/>
  <c r="J43"/>
  <c r="J44"/>
  <c r="K44" s="1"/>
  <c r="J45"/>
  <c r="J46"/>
  <c r="J47"/>
  <c r="J48"/>
  <c r="K48" s="1"/>
  <c r="J49"/>
  <c r="J50"/>
  <c r="J51"/>
  <c r="J52"/>
  <c r="K52" s="1"/>
  <c r="J53"/>
  <c r="J54"/>
  <c r="J55"/>
  <c r="J56"/>
  <c r="K56" s="1"/>
  <c r="J57"/>
  <c r="J58"/>
  <c r="J59"/>
  <c r="J60"/>
  <c r="K60" s="1"/>
  <c r="J61"/>
  <c r="J62"/>
  <c r="J63"/>
  <c r="J64"/>
  <c r="K64" s="1"/>
  <c r="J65"/>
  <c r="J66"/>
  <c r="J67"/>
  <c r="J68"/>
  <c r="K68" s="1"/>
  <c r="J69"/>
  <c r="J70"/>
  <c r="J71"/>
  <c r="J72"/>
  <c r="K72" s="1"/>
  <c r="J73"/>
  <c r="J74"/>
  <c r="J75"/>
  <c r="J76"/>
  <c r="K76" s="1"/>
  <c r="J77"/>
  <c r="J78"/>
  <c r="J79"/>
  <c r="J80"/>
  <c r="K80" s="1"/>
  <c r="J81"/>
  <c r="J82"/>
  <c r="J83"/>
  <c r="J84"/>
  <c r="K84" s="1"/>
  <c r="J85"/>
  <c r="J86"/>
  <c r="J87"/>
  <c r="J88"/>
  <c r="K88" s="1"/>
  <c r="J89"/>
  <c r="J90"/>
  <c r="J91"/>
  <c r="K91" s="1"/>
  <c r="J2"/>
  <c r="K2" s="1"/>
  <c r="K3"/>
  <c r="K5"/>
  <c r="K6"/>
  <c r="K7"/>
  <c r="K9"/>
  <c r="K10"/>
  <c r="K11"/>
  <c r="K13"/>
  <c r="K14"/>
  <c r="K15"/>
  <c r="K17"/>
  <c r="K18"/>
  <c r="K19"/>
  <c r="K21"/>
  <c r="K22"/>
  <c r="K23"/>
  <c r="K25"/>
  <c r="K26"/>
  <c r="K27"/>
  <c r="K29"/>
  <c r="K30"/>
  <c r="K31"/>
  <c r="K33"/>
  <c r="K34"/>
  <c r="K35"/>
  <c r="K37"/>
  <c r="K38"/>
  <c r="K39"/>
  <c r="K41"/>
  <c r="K42"/>
  <c r="K43"/>
  <c r="K45"/>
  <c r="K46"/>
  <c r="K47"/>
  <c r="K49"/>
  <c r="K50"/>
  <c r="K51"/>
  <c r="K53"/>
  <c r="K54"/>
  <c r="K55"/>
  <c r="K57"/>
  <c r="K58"/>
  <c r="K59"/>
  <c r="K61"/>
  <c r="K62"/>
  <c r="K63"/>
  <c r="K65"/>
  <c r="K66"/>
  <c r="K67"/>
  <c r="K69"/>
  <c r="K70"/>
  <c r="K71"/>
  <c r="K73"/>
  <c r="K74"/>
  <c r="K75"/>
  <c r="K77"/>
  <c r="K78"/>
  <c r="K79"/>
  <c r="K81"/>
  <c r="K82"/>
  <c r="K83"/>
  <c r="K85"/>
  <c r="K86"/>
  <c r="K87"/>
  <c r="K89"/>
  <c r="K90"/>
  <c r="L3" i="14" l="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2"/>
  <c r="I3"/>
  <c r="J3"/>
  <c r="I4"/>
  <c r="J4"/>
  <c r="I5"/>
  <c r="J5"/>
  <c r="I6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J2"/>
  <c r="I2"/>
  <c r="D92"/>
  <c r="C92"/>
  <c r="B92"/>
  <c r="G3"/>
  <c r="H3"/>
  <c r="G4"/>
  <c r="H4"/>
  <c r="G5"/>
  <c r="H5"/>
  <c r="G6"/>
  <c r="H6"/>
  <c r="G7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H2"/>
  <c r="G2"/>
  <c r="E2"/>
  <c r="E91"/>
  <c r="F91" s="1"/>
  <c r="E90"/>
  <c r="F90" s="1"/>
  <c r="E89"/>
  <c r="F89" s="1"/>
  <c r="E88"/>
  <c r="F88" s="1"/>
  <c r="E87"/>
  <c r="F87" s="1"/>
  <c r="E86"/>
  <c r="F86" s="1"/>
  <c r="E85"/>
  <c r="F85" s="1"/>
  <c r="E84"/>
  <c r="F84" s="1"/>
  <c r="E83"/>
  <c r="F83" s="1"/>
  <c r="E82"/>
  <c r="F82" s="1"/>
  <c r="E81"/>
  <c r="F81" s="1"/>
  <c r="E80"/>
  <c r="F80" s="1"/>
  <c r="E79"/>
  <c r="F79" s="1"/>
  <c r="E78"/>
  <c r="F78" s="1"/>
  <c r="E77"/>
  <c r="F77" s="1"/>
  <c r="E76"/>
  <c r="F76" s="1"/>
  <c r="E75"/>
  <c r="F75" s="1"/>
  <c r="E74"/>
  <c r="F74" s="1"/>
  <c r="E73"/>
  <c r="F73" s="1"/>
  <c r="E72"/>
  <c r="F72" s="1"/>
  <c r="E71"/>
  <c r="F71" s="1"/>
  <c r="E70"/>
  <c r="F70" s="1"/>
  <c r="E69"/>
  <c r="F69" s="1"/>
  <c r="E68"/>
  <c r="F68" s="1"/>
  <c r="E67"/>
  <c r="F67" s="1"/>
  <c r="E66"/>
  <c r="F66" s="1"/>
  <c r="E65"/>
  <c r="F65" s="1"/>
  <c r="E64"/>
  <c r="F64" s="1"/>
  <c r="E63"/>
  <c r="F63" s="1"/>
  <c r="E62"/>
  <c r="F62" s="1"/>
  <c r="E61"/>
  <c r="F61" s="1"/>
  <c r="E60"/>
  <c r="F60" s="1"/>
  <c r="E59"/>
  <c r="F59" s="1"/>
  <c r="E58"/>
  <c r="F58" s="1"/>
  <c r="E57"/>
  <c r="F57" s="1"/>
  <c r="E56"/>
  <c r="F56" s="1"/>
  <c r="E55"/>
  <c r="F55" s="1"/>
  <c r="E54"/>
  <c r="F54" s="1"/>
  <c r="E53"/>
  <c r="F53" s="1"/>
  <c r="E52"/>
  <c r="F52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E3"/>
  <c r="F3" s="1"/>
  <c r="E70" i="4"/>
  <c r="F70"/>
  <c r="E75"/>
  <c r="F75"/>
  <c r="E44"/>
  <c r="F44"/>
  <c r="E87"/>
  <c r="F87"/>
  <c r="E41"/>
  <c r="F41"/>
  <c r="E10"/>
  <c r="F10"/>
  <c r="E36"/>
  <c r="F36"/>
  <c r="E5"/>
  <c r="F5"/>
  <c r="E23"/>
  <c r="F23"/>
  <c r="E34"/>
  <c r="F34"/>
  <c r="E17"/>
  <c r="F17"/>
  <c r="E71"/>
  <c r="F71"/>
  <c r="E8"/>
  <c r="F8"/>
  <c r="E40"/>
  <c r="F40"/>
  <c r="E64"/>
  <c r="F64"/>
  <c r="E46"/>
  <c r="F46"/>
  <c r="E85"/>
  <c r="F85"/>
  <c r="E51"/>
  <c r="F51"/>
  <c r="E63"/>
  <c r="F63"/>
  <c r="E49"/>
  <c r="F49"/>
  <c r="E62"/>
  <c r="F62"/>
  <c r="E19"/>
  <c r="F19"/>
  <c r="E26"/>
  <c r="F26"/>
  <c r="E25"/>
  <c r="F25"/>
  <c r="E42"/>
  <c r="F42"/>
  <c r="E69"/>
  <c r="F69"/>
  <c r="E21"/>
  <c r="F21"/>
  <c r="E7"/>
  <c r="F7"/>
  <c r="E43"/>
  <c r="F43"/>
  <c r="E14"/>
  <c r="F14"/>
  <c r="E84"/>
  <c r="F84"/>
  <c r="E76"/>
  <c r="F76"/>
  <c r="E81"/>
  <c r="F81"/>
  <c r="E56"/>
  <c r="F56"/>
  <c r="E54"/>
  <c r="F54"/>
  <c r="E83"/>
  <c r="F83"/>
  <c r="E72"/>
  <c r="F72"/>
  <c r="E48"/>
  <c r="F48"/>
  <c r="E89"/>
  <c r="F89"/>
  <c r="E88"/>
  <c r="F88"/>
  <c r="E77"/>
  <c r="F77"/>
  <c r="E39"/>
  <c r="F39"/>
  <c r="E68"/>
  <c r="F68"/>
  <c r="E47"/>
  <c r="F47"/>
  <c r="E12"/>
  <c r="F12"/>
  <c r="E18"/>
  <c r="F18"/>
  <c r="E91"/>
  <c r="F91"/>
  <c r="E32"/>
  <c r="F32"/>
  <c r="E90"/>
  <c r="F90"/>
  <c r="E66"/>
  <c r="F66"/>
  <c r="E15"/>
  <c r="F15"/>
  <c r="E24"/>
  <c r="F24"/>
  <c r="E16"/>
  <c r="F16"/>
  <c r="E30"/>
  <c r="F30"/>
  <c r="E2"/>
  <c r="F2"/>
  <c r="E55"/>
  <c r="F55"/>
  <c r="E6"/>
  <c r="F6"/>
  <c r="E28"/>
  <c r="F28"/>
  <c r="E29"/>
  <c r="F29"/>
  <c r="E20"/>
  <c r="F20"/>
  <c r="E74"/>
  <c r="F74"/>
  <c r="E4"/>
  <c r="F4"/>
  <c r="E38"/>
  <c r="F38"/>
  <c r="E79"/>
  <c r="F79"/>
  <c r="E37"/>
  <c r="F37"/>
  <c r="E35"/>
  <c r="F35"/>
  <c r="E31"/>
  <c r="F31"/>
  <c r="E53"/>
  <c r="F53"/>
  <c r="E78"/>
  <c r="F78"/>
  <c r="E13"/>
  <c r="F13"/>
  <c r="E22"/>
  <c r="F22"/>
  <c r="E86"/>
  <c r="F86"/>
  <c r="E27"/>
  <c r="F27"/>
  <c r="E45"/>
  <c r="F45"/>
  <c r="E67"/>
  <c r="F67"/>
  <c r="E73"/>
  <c r="F73"/>
  <c r="E59"/>
  <c r="F59"/>
  <c r="E50"/>
  <c r="F50"/>
  <c r="E33"/>
  <c r="F33"/>
  <c r="E57"/>
  <c r="F57"/>
  <c r="E3"/>
  <c r="F3"/>
  <c r="E9"/>
  <c r="F9"/>
  <c r="E61"/>
  <c r="F61"/>
  <c r="E82"/>
  <c r="F82"/>
  <c r="E60"/>
  <c r="F60"/>
  <c r="E65"/>
  <c r="F65"/>
  <c r="E80"/>
  <c r="F80"/>
  <c r="E58"/>
  <c r="F58"/>
  <c r="E52"/>
  <c r="F52"/>
  <c r="E11"/>
  <c r="F11"/>
  <c r="F1"/>
  <c r="E1"/>
  <c r="F2" i="14"/>
  <c r="F92" i="4" l="1"/>
  <c r="G11"/>
  <c r="H11" s="1"/>
  <c r="G58"/>
  <c r="G65"/>
  <c r="H65" s="1"/>
  <c r="G50"/>
  <c r="H50" s="1"/>
  <c r="I50" s="1"/>
  <c r="G45"/>
  <c r="H45" s="1"/>
  <c r="I45" s="1"/>
  <c r="G86"/>
  <c r="G13"/>
  <c r="H13" s="1"/>
  <c r="G4"/>
  <c r="H4" s="1"/>
  <c r="I4" s="1"/>
  <c r="G20"/>
  <c r="H20" s="1"/>
  <c r="I20" s="1"/>
  <c r="G28"/>
  <c r="G55"/>
  <c r="H55" s="1"/>
  <c r="G30"/>
  <c r="H30" s="1"/>
  <c r="I30" s="1"/>
  <c r="G24"/>
  <c r="H24" s="1"/>
  <c r="I24" s="1"/>
  <c r="E92"/>
  <c r="G14"/>
  <c r="G61"/>
  <c r="H61" s="1"/>
  <c r="G33"/>
  <c r="H33" s="1"/>
  <c r="G29"/>
  <c r="H29" s="1"/>
  <c r="G15"/>
  <c r="H15" s="1"/>
  <c r="G91"/>
  <c r="H91" s="1"/>
  <c r="G68"/>
  <c r="H68" s="1"/>
  <c r="I68" s="1"/>
  <c r="G54"/>
  <c r="H54" s="1"/>
  <c r="I54" s="1"/>
  <c r="G84"/>
  <c r="G21"/>
  <c r="H21" s="1"/>
  <c r="I21" s="1"/>
  <c r="G63"/>
  <c r="H63" s="1"/>
  <c r="G64"/>
  <c r="G18"/>
  <c r="G56"/>
  <c r="H56" s="1"/>
  <c r="I56" s="1"/>
  <c r="G23"/>
  <c r="H23" s="1"/>
  <c r="G27"/>
  <c r="H27" s="1"/>
  <c r="I27" s="1"/>
  <c r="G7"/>
  <c r="H7" s="1"/>
  <c r="G69"/>
  <c r="H69" s="1"/>
  <c r="I69" s="1"/>
  <c r="G25"/>
  <c r="H25" s="1"/>
  <c r="G19"/>
  <c r="H19" s="1"/>
  <c r="G49"/>
  <c r="H49" s="1"/>
  <c r="I49" s="1"/>
  <c r="G40"/>
  <c r="H40" s="1"/>
  <c r="I40" s="1"/>
  <c r="G71"/>
  <c r="G34"/>
  <c r="H34" s="1"/>
  <c r="I34" s="1"/>
  <c r="G5"/>
  <c r="H5" s="1"/>
  <c r="I5" s="1"/>
  <c r="G10"/>
  <c r="H10" s="1"/>
  <c r="I10" s="1"/>
  <c r="G87"/>
  <c r="H87" s="1"/>
  <c r="G52"/>
  <c r="H52" s="1"/>
  <c r="I52" s="1"/>
  <c r="G35"/>
  <c r="H35" s="1"/>
  <c r="G75"/>
  <c r="H75" s="1"/>
  <c r="I75" s="1"/>
  <c r="G9"/>
  <c r="H9" s="1"/>
  <c r="I9" s="1"/>
  <c r="G67"/>
  <c r="H67" s="1"/>
  <c r="G31"/>
  <c r="H31" s="1"/>
  <c r="G38"/>
  <c r="H38" s="1"/>
  <c r="I38" s="1"/>
  <c r="G6"/>
  <c r="H6" s="1"/>
  <c r="I6" s="1"/>
  <c r="G47"/>
  <c r="H47" s="1"/>
  <c r="G39"/>
  <c r="H39" s="1"/>
  <c r="G88"/>
  <c r="H88" s="1"/>
  <c r="I88" s="1"/>
  <c r="G48"/>
  <c r="H48" s="1"/>
  <c r="I48" s="1"/>
  <c r="G83"/>
  <c r="H83" s="1"/>
  <c r="G51"/>
  <c r="H51" s="1"/>
  <c r="G17"/>
  <c r="H17" s="1"/>
  <c r="I17" s="1"/>
  <c r="G44"/>
  <c r="H44" s="1"/>
  <c r="I44" s="1"/>
  <c r="I7"/>
  <c r="G66"/>
  <c r="H66" s="1"/>
  <c r="I66" s="1"/>
  <c r="G42"/>
  <c r="H42" s="1"/>
  <c r="I42" s="1"/>
  <c r="G77"/>
  <c r="H77" s="1"/>
  <c r="G59"/>
  <c r="H59" s="1"/>
  <c r="I59" s="1"/>
  <c r="G74"/>
  <c r="H74" s="1"/>
  <c r="I74" s="1"/>
  <c r="G43"/>
  <c r="G12"/>
  <c r="G8"/>
  <c r="H8" s="1"/>
  <c r="G3"/>
  <c r="G37"/>
  <c r="H37" s="1"/>
  <c r="I37" s="1"/>
  <c r="G90"/>
  <c r="H90" s="1"/>
  <c r="I90" s="1"/>
  <c r="G81"/>
  <c r="H81" s="1"/>
  <c r="G85"/>
  <c r="H85" s="1"/>
  <c r="G70"/>
  <c r="H70" s="1"/>
  <c r="I70" s="1"/>
  <c r="G80"/>
  <c r="G60"/>
  <c r="H60" s="1"/>
  <c r="G57"/>
  <c r="H57" s="1"/>
  <c r="I57" s="1"/>
  <c r="G22"/>
  <c r="H22" s="1"/>
  <c r="I22" s="1"/>
  <c r="G78"/>
  <c r="H78" s="1"/>
  <c r="I78" s="1"/>
  <c r="G79"/>
  <c r="H79" s="1"/>
  <c r="G2"/>
  <c r="G16"/>
  <c r="H16" s="1"/>
  <c r="I16" s="1"/>
  <c r="G32"/>
  <c r="H32" s="1"/>
  <c r="I32" s="1"/>
  <c r="G89"/>
  <c r="H89" s="1"/>
  <c r="G72"/>
  <c r="H72" s="1"/>
  <c r="I72" s="1"/>
  <c r="G76"/>
  <c r="H76" s="1"/>
  <c r="I76" s="1"/>
  <c r="G26"/>
  <c r="H26" s="1"/>
  <c r="I26" s="1"/>
  <c r="G62"/>
  <c r="H62" s="1"/>
  <c r="I62" s="1"/>
  <c r="G46"/>
  <c r="H46" s="1"/>
  <c r="I46" s="1"/>
  <c r="G36"/>
  <c r="H36" s="1"/>
  <c r="I36" s="1"/>
  <c r="G41"/>
  <c r="H41" s="1"/>
  <c r="I41" s="1"/>
  <c r="I55"/>
  <c r="H28"/>
  <c r="I28" s="1"/>
  <c r="H58"/>
  <c r="I58" s="1"/>
  <c r="H12"/>
  <c r="I12" s="1"/>
  <c r="I65"/>
  <c r="G82"/>
  <c r="G73"/>
  <c r="G53"/>
  <c r="I35"/>
  <c r="H86"/>
  <c r="I86" s="1"/>
  <c r="H18"/>
  <c r="I18" s="1"/>
  <c r="H14"/>
  <c r="I14" s="1"/>
  <c r="H84"/>
  <c r="H64"/>
  <c r="I64" s="1"/>
  <c r="I39"/>
  <c r="I11"/>
  <c r="I13"/>
  <c r="I79"/>
  <c r="I15"/>
  <c r="I33" l="1"/>
  <c r="I91"/>
  <c r="I63"/>
  <c r="I25"/>
  <c r="I61"/>
  <c r="I8"/>
  <c r="H80"/>
  <c r="I80" s="1"/>
  <c r="I87"/>
  <c r="I23"/>
  <c r="I84"/>
  <c r="H2"/>
  <c r="I2" s="1"/>
  <c r="G92"/>
  <c r="I19"/>
  <c r="I29"/>
  <c r="I77"/>
  <c r="I89"/>
  <c r="I51"/>
  <c r="H71"/>
  <c r="I71" s="1"/>
  <c r="I85"/>
  <c r="H3"/>
  <c r="I3" s="1"/>
  <c r="I47"/>
  <c r="I83"/>
  <c r="I31"/>
  <c r="I67"/>
  <c r="H43"/>
  <c r="I43" s="1"/>
  <c r="I60"/>
  <c r="I81"/>
  <c r="H73"/>
  <c r="I73" s="1"/>
  <c r="H82"/>
  <c r="I82" s="1"/>
  <c r="H53"/>
  <c r="I53" s="1"/>
  <c r="I92" l="1"/>
</calcChain>
</file>

<file path=xl/sharedStrings.xml><?xml version="1.0" encoding="utf-8"?>
<sst xmlns="http://schemas.openxmlformats.org/spreadsheetml/2006/main" count="618" uniqueCount="230">
  <si>
    <t>AERORED</t>
  </si>
  <si>
    <t>AMOXICILINA</t>
  </si>
  <si>
    <t>ASPIRINA</t>
  </si>
  <si>
    <t>BECOZYME</t>
  </si>
  <si>
    <t>BRONQUIDIAZINA 120</t>
  </si>
  <si>
    <t>BRONQUIDIAZINA 240</t>
  </si>
  <si>
    <t>BRONQUIINFLAMTORIO 40</t>
  </si>
  <si>
    <t>BROQUINFLAMATORA 20</t>
  </si>
  <si>
    <t>BUDIROL</t>
  </si>
  <si>
    <t>BUSCAPINA 20</t>
  </si>
  <si>
    <t>BUSCAPINA 40</t>
  </si>
  <si>
    <t>BUSCAPINA INYECTABLE</t>
  </si>
  <si>
    <t>BUSCAPINA SOBRES</t>
  </si>
  <si>
    <t>CLAMOXIL</t>
  </si>
  <si>
    <t>COPPERTONE</t>
  </si>
  <si>
    <t>COULDINA 30</t>
  </si>
  <si>
    <t>COULDINA 40</t>
  </si>
  <si>
    <t>COULDINA EFERVESCENTE</t>
  </si>
  <si>
    <t>COULDINA SOBRES</t>
  </si>
  <si>
    <t>DENTOPIN</t>
  </si>
  <si>
    <t>DOLOTREN 20</t>
  </si>
  <si>
    <t>DOLOTREN 30</t>
  </si>
  <si>
    <t>DOLOTREN 40</t>
  </si>
  <si>
    <t>DOLOTREN INYECTABLE</t>
  </si>
  <si>
    <t>DOLOTREN SUPOSITORIOS</t>
  </si>
  <si>
    <t>DYNAMOGEN</t>
  </si>
  <si>
    <t>DYNAMOGEN 20</t>
  </si>
  <si>
    <t>ESBERIVEN</t>
  </si>
  <si>
    <t>ESPARADRAPO</t>
  </si>
  <si>
    <t>FERROPROTINA 20</t>
  </si>
  <si>
    <t>FERROPROTINA 40</t>
  </si>
  <si>
    <t>FERROPROTINA30</t>
  </si>
  <si>
    <t>FLATORIL</t>
  </si>
  <si>
    <t>FLUOBIOTIC</t>
  </si>
  <si>
    <t>FLUOMICIL 20</t>
  </si>
  <si>
    <t>FLUOMICIL 40</t>
  </si>
  <si>
    <t>FLUORKIN</t>
  </si>
  <si>
    <t>FOLTENE 10</t>
  </si>
  <si>
    <t>FOLTENE 20</t>
  </si>
  <si>
    <t>FOLTENE 40</t>
  </si>
  <si>
    <t>FORTASEC 40</t>
  </si>
  <si>
    <t>FRENADOL 10</t>
  </si>
  <si>
    <t>FRENADOL 40</t>
  </si>
  <si>
    <t>GELOCATIL 20</t>
  </si>
  <si>
    <t>GLUCODULCO</t>
  </si>
  <si>
    <t>GLUCOSPORT 20</t>
  </si>
  <si>
    <t>GLUCOSPORT 40</t>
  </si>
  <si>
    <t>HIBITANE</t>
  </si>
  <si>
    <t>HIDROFEROL</t>
  </si>
  <si>
    <t>HODROPOLIVIT</t>
  </si>
  <si>
    <t>INYESPRIN</t>
  </si>
  <si>
    <t>NEORINACTIVE</t>
  </si>
  <si>
    <t>NIVEA</t>
  </si>
  <si>
    <t>NOLOTIL</t>
  </si>
  <si>
    <t>PADIRO</t>
  </si>
  <si>
    <t>PARACETAMOL 20</t>
  </si>
  <si>
    <t>PARACETAMOL 40</t>
  </si>
  <si>
    <t>PODOSAN 20</t>
  </si>
  <si>
    <t>PODOSAN 30</t>
  </si>
  <si>
    <t>POLI ABE</t>
  </si>
  <si>
    <t>POTENCIATOR</t>
  </si>
  <si>
    <t>PRUINA 120</t>
  </si>
  <si>
    <t>PRUINA 240</t>
  </si>
  <si>
    <t>PULMIINFLAMARTORUIIA</t>
  </si>
  <si>
    <t>RHODOHIL</t>
  </si>
  <si>
    <t>ROVI SUPOSITORIOS</t>
  </si>
  <si>
    <t>SEPTRIN</t>
  </si>
  <si>
    <t>SINUS</t>
  </si>
  <si>
    <t>TIRITAS 2</t>
  </si>
  <si>
    <t>TIRITAS 4</t>
  </si>
  <si>
    <t>TIRITAS 6</t>
  </si>
  <si>
    <t>TIRITAS 8</t>
  </si>
  <si>
    <t>TROPHIRES</t>
  </si>
  <si>
    <t>UÑACTIL</t>
  </si>
  <si>
    <t>URGO</t>
  </si>
  <si>
    <t>URGOCALL</t>
  </si>
  <si>
    <t>URGOPLAST</t>
  </si>
  <si>
    <t>URGOTELAS</t>
  </si>
  <si>
    <t>VENDAS CAJAS</t>
  </si>
  <si>
    <t>VENDAS ROLLOS</t>
  </si>
  <si>
    <t>VENOSMIL 20</t>
  </si>
  <si>
    <t>VENOSMIL 40</t>
  </si>
  <si>
    <t>VENOSMIL 60</t>
  </si>
  <si>
    <t>VISCOTEINA 200</t>
  </si>
  <si>
    <t>VOLTAREN 40</t>
  </si>
  <si>
    <t>VOLTREN 20</t>
  </si>
  <si>
    <t>WINTON</t>
  </si>
  <si>
    <t>YENDOL</t>
  </si>
  <si>
    <t>Total general</t>
  </si>
  <si>
    <t>gripe-resfriado</t>
  </si>
  <si>
    <t>antibiótico</t>
  </si>
  <si>
    <t>tiritas</t>
  </si>
  <si>
    <t>bronceadores</t>
  </si>
  <si>
    <t>calmantes</t>
  </si>
  <si>
    <t>vitaminass</t>
  </si>
  <si>
    <t>laxantes</t>
  </si>
  <si>
    <t>varios</t>
  </si>
  <si>
    <t>frecuencia</t>
  </si>
  <si>
    <t>familia</t>
  </si>
  <si>
    <t>uds./caja</t>
  </si>
  <si>
    <t>cajas/palet</t>
  </si>
  <si>
    <t>total LP</t>
  </si>
  <si>
    <t>LP (envases)</t>
  </si>
  <si>
    <t>LP (cajas)</t>
  </si>
  <si>
    <t>ventas (envases)</t>
  </si>
  <si>
    <t>ventas (cajas)</t>
  </si>
  <si>
    <t>ventas totales (palets)</t>
  </si>
  <si>
    <t>aerored</t>
  </si>
  <si>
    <t>amoxicilina</t>
  </si>
  <si>
    <t>aspirina</t>
  </si>
  <si>
    <t>becozyme</t>
  </si>
  <si>
    <t>bronquidiazina 120</t>
  </si>
  <si>
    <t>bronquidiazina 240</t>
  </si>
  <si>
    <t>bronquiinflamtorio 40</t>
  </si>
  <si>
    <t>broquinflamatora 20</t>
  </si>
  <si>
    <t>budirol</t>
  </si>
  <si>
    <t>buscapina 20</t>
  </si>
  <si>
    <t>buscapina 40</t>
  </si>
  <si>
    <t>buscapina inyectable</t>
  </si>
  <si>
    <t>buscapina sobres</t>
  </si>
  <si>
    <t>clamoxil</t>
  </si>
  <si>
    <t>coppertone</t>
  </si>
  <si>
    <t>couldina 30</t>
  </si>
  <si>
    <t>couldina 40</t>
  </si>
  <si>
    <t>couldina efervescente</t>
  </si>
  <si>
    <t>couldina sobres</t>
  </si>
  <si>
    <t>dentopin</t>
  </si>
  <si>
    <t>dolotren 20</t>
  </si>
  <si>
    <t>dolotren 30</t>
  </si>
  <si>
    <t>dolotren 40</t>
  </si>
  <si>
    <t>dolotren inyectable</t>
  </si>
  <si>
    <t>dolotren supositorios</t>
  </si>
  <si>
    <t>dynamogen</t>
  </si>
  <si>
    <t>dynamogen 20</t>
  </si>
  <si>
    <t>esberiven</t>
  </si>
  <si>
    <t>esparadrapo</t>
  </si>
  <si>
    <t>ferroprotina 20</t>
  </si>
  <si>
    <t>ferroprotina 40</t>
  </si>
  <si>
    <t>ferroprotina30</t>
  </si>
  <si>
    <t>flatoril</t>
  </si>
  <si>
    <t>fluobiotic</t>
  </si>
  <si>
    <t>fluomicil 20</t>
  </si>
  <si>
    <t>fluomicil 40</t>
  </si>
  <si>
    <t>fluorkin</t>
  </si>
  <si>
    <t>foltene 10</t>
  </si>
  <si>
    <t>foltene 20</t>
  </si>
  <si>
    <t>foltene 40</t>
  </si>
  <si>
    <t>fortasec 40</t>
  </si>
  <si>
    <t>frenadol 10</t>
  </si>
  <si>
    <t>frenadol 40</t>
  </si>
  <si>
    <t>gelocatil 20</t>
  </si>
  <si>
    <t>glucodulco</t>
  </si>
  <si>
    <t>glucosport 20</t>
  </si>
  <si>
    <t>glucosport 40</t>
  </si>
  <si>
    <t>hibitane</t>
  </si>
  <si>
    <t>hidroferol</t>
  </si>
  <si>
    <t>hodropolivit</t>
  </si>
  <si>
    <t>inyesprin</t>
  </si>
  <si>
    <t>neorinactive</t>
  </si>
  <si>
    <t>nivea</t>
  </si>
  <si>
    <t>nolotil</t>
  </si>
  <si>
    <t>padiro</t>
  </si>
  <si>
    <t>paracetamol 20</t>
  </si>
  <si>
    <t>paracetamol 40</t>
  </si>
  <si>
    <t>podosan 20</t>
  </si>
  <si>
    <t>podosan 30</t>
  </si>
  <si>
    <t>poli abe</t>
  </si>
  <si>
    <t>potenciator</t>
  </si>
  <si>
    <t>pruina 120</t>
  </si>
  <si>
    <t>pruina 240</t>
  </si>
  <si>
    <t>pulmiinflamartoruiia</t>
  </si>
  <si>
    <t>rhodohil</t>
  </si>
  <si>
    <t>rovi supositorios</t>
  </si>
  <si>
    <t>septrin</t>
  </si>
  <si>
    <t>sinus</t>
  </si>
  <si>
    <t>tiritas 2</t>
  </si>
  <si>
    <t>tiritas 4</t>
  </si>
  <si>
    <t>tiritas 6</t>
  </si>
  <si>
    <t>tiritas 8</t>
  </si>
  <si>
    <t>trophires</t>
  </si>
  <si>
    <t>uñactil</t>
  </si>
  <si>
    <t>urgo</t>
  </si>
  <si>
    <t>urgocall</t>
  </si>
  <si>
    <t>urgoplast</t>
  </si>
  <si>
    <t>urgotelas</t>
  </si>
  <si>
    <t>vendas cajas</t>
  </si>
  <si>
    <t>vendas rollos</t>
  </si>
  <si>
    <t>venosmil 20</t>
  </si>
  <si>
    <t>venosmil 40</t>
  </si>
  <si>
    <t>venosmil 60</t>
  </si>
  <si>
    <t>viscoteina 200</t>
  </si>
  <si>
    <t>voltaren 40</t>
  </si>
  <si>
    <t>voltren 20</t>
  </si>
  <si>
    <t>winton</t>
  </si>
  <si>
    <t>yendol</t>
  </si>
  <si>
    <t>BIODRAMINA</t>
  </si>
  <si>
    <t>denominacion</t>
  </si>
  <si>
    <t>totales</t>
  </si>
  <si>
    <t>A</t>
  </si>
  <si>
    <t>B</t>
  </si>
  <si>
    <t>C</t>
  </si>
  <si>
    <t>D</t>
  </si>
  <si>
    <t>codigo familia</t>
  </si>
  <si>
    <t>producto</t>
  </si>
  <si>
    <t>familia (codigo)</t>
  </si>
  <si>
    <t>familia (denominacion)</t>
  </si>
  <si>
    <t>stock inicial  (palets)</t>
  </si>
  <si>
    <t xml:space="preserve">           i.rotac.</t>
  </si>
  <si>
    <t>uds/ caja</t>
  </si>
  <si>
    <t>cajas/ palet</t>
  </si>
  <si>
    <t>biodramina</t>
  </si>
  <si>
    <t>ABC frecuencia</t>
  </si>
  <si>
    <t>nuevo stock palets</t>
  </si>
  <si>
    <t>antiguo stock palets</t>
  </si>
  <si>
    <t>diferencia</t>
  </si>
  <si>
    <t>LP (total)</t>
  </si>
  <si>
    <t>nº productos</t>
  </si>
  <si>
    <t>ventas - envases</t>
  </si>
  <si>
    <t>ventas - cajas</t>
  </si>
  <si>
    <t>LP/producto</t>
  </si>
  <si>
    <t>categoría ABC</t>
  </si>
  <si>
    <t>ítems</t>
  </si>
  <si>
    <t>familias</t>
  </si>
  <si>
    <t>LP total</t>
  </si>
  <si>
    <t>ventas-cajas</t>
  </si>
  <si>
    <t>ventas-envases</t>
  </si>
  <si>
    <t>análisis ABC según LP</t>
  </si>
  <si>
    <t>análisis según FAMILIAS</t>
  </si>
  <si>
    <t>LP/  producto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</si>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</sst>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7">
    <font>
      <sz val="9"/>
      <name val="Arial Narrow"/>
    </font>
    <font>
      <sz val="16"/>
      <name val="Book Antiqua"/>
      <family val="1"/>
    </font>
    <font>
      <sz val="8"/>
      <name val="Arial Narrow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8DFF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35">
    <xf numFmtId="0" fontId="0" fillId="0" borderId="0" xfId="0"/>
    <xf numFmtId="3" fontId="1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/>
    </xf>
    <xf numFmtId="1" fontId="4" fillId="0" borderId="0" xfId="0" applyNumberFormat="1" applyFont="1"/>
    <xf numFmtId="0" fontId="3" fillId="4" borderId="1" xfId="0" applyFont="1" applyFill="1" applyBorder="1" applyAlignment="1">
      <alignment horizontal="center" wrapText="1"/>
    </xf>
    <xf numFmtId="3" fontId="4" fillId="0" borderId="0" xfId="0" applyNumberFormat="1" applyFont="1"/>
    <xf numFmtId="3" fontId="4" fillId="0" borderId="0" xfId="0" applyNumberFormat="1" applyFont="1" applyAlignment="1">
      <alignment horizont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Alignment="1">
      <alignment horizontal="center" wrapText="1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3" fontId="3" fillId="5" borderId="1" xfId="0" applyNumberFormat="1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wrapText="1"/>
    </xf>
    <xf numFmtId="4" fontId="3" fillId="7" borderId="0" xfId="0" applyNumberFormat="1" applyFont="1" applyFill="1" applyAlignment="1">
      <alignment horizontal="center" vertical="distributed"/>
    </xf>
    <xf numFmtId="4" fontId="4" fillId="0" borderId="0" xfId="0" applyNumberFormat="1" applyFont="1" applyAlignment="1">
      <alignment horizontal="center"/>
    </xf>
    <xf numFmtId="3" fontId="3" fillId="3" borderId="0" xfId="0" applyNumberFormat="1" applyFont="1" applyFill="1" applyAlignment="1">
      <alignment horizontal="center" vertical="distributed" wrapText="1"/>
    </xf>
    <xf numFmtId="164" fontId="4" fillId="0" borderId="0" xfId="0" applyNumberFormat="1" applyFont="1"/>
    <xf numFmtId="3" fontId="5" fillId="0" borderId="0" xfId="0" applyNumberFormat="1" applyFont="1"/>
    <xf numFmtId="0" fontId="4" fillId="0" borderId="0" xfId="0" pivotButton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6" fillId="8" borderId="0" xfId="0" applyFont="1" applyFill="1"/>
    <xf numFmtId="0" fontId="4" fillId="0" borderId="0" xfId="0" applyFont="1" applyAlignment="1">
      <alignment horizontal="right" wrapText="1"/>
    </xf>
    <xf numFmtId="0" fontId="6" fillId="8" borderId="4" xfId="0" applyFont="1" applyFill="1" applyBorder="1" applyAlignment="1">
      <alignment horizontal="right" wrapText="1"/>
    </xf>
    <xf numFmtId="0" fontId="3" fillId="4" borderId="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</cellXfs>
  <cellStyles count="1">
    <cellStyle name="Normal" xfId="0" builtinId="0"/>
  </cellStyles>
  <dxfs count="17">
    <dxf>
      <font>
        <name val="Calibri"/>
        <scheme val="minor"/>
      </font>
    </dxf>
    <dxf>
      <font>
        <sz val="11"/>
      </font>
    </dxf>
    <dxf>
      <alignment horizontal="right" readingOrder="0"/>
    </dxf>
    <dxf>
      <numFmt numFmtId="3" formatCode="#,##0"/>
    </dxf>
    <dxf>
      <alignment wrapText="1" readingOrder="0"/>
    </dxf>
    <dxf>
      <font>
        <b/>
      </font>
    </dxf>
    <dxf>
      <numFmt numFmtId="3" formatCode="#,##0"/>
    </dxf>
    <dxf>
      <alignment horizontal="right" readingOrder="0"/>
    </dxf>
    <dxf>
      <font>
        <sz val="11"/>
      </font>
    </dxf>
    <dxf>
      <font>
        <name val="Calibri"/>
        <scheme val="minor"/>
      </font>
    </dxf>
    <dxf>
      <alignment horizontal="right" readingOrder="0"/>
    </dxf>
    <dxf>
      <alignment wrapText="1" readingOrder="0"/>
    </dxf>
    <dxf>
      <font>
        <b/>
      </font>
    </dxf>
    <dxf>
      <alignment horizontal="right" readingOrder="0"/>
    </dxf>
    <dxf>
      <numFmt numFmtId="3" formatCode="#,##0"/>
    </dxf>
    <dxf>
      <font>
        <sz val="11"/>
      </font>
    </dxf>
    <dxf>
      <font>
        <name val="Calibri"/>
        <scheme val="minor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3315.674761458336" createdVersion="3" refreshedVersion="3" minRefreshableVersion="3" recordCount="90">
  <cacheSource type="worksheet">
    <worksheetSource ref="A1:L91" sheet="frecuencias"/>
  </cacheSource>
  <cacheFields count="12">
    <cacheField name="producto" numFmtId="0">
      <sharedItems/>
    </cacheField>
    <cacheField name="total LP" numFmtId="3">
      <sharedItems containsSemiMixedTypes="0" containsString="0" containsNumber="1" containsInteger="1" minValue="1" maxValue="1480"/>
    </cacheField>
    <cacheField name="LP (envases)" numFmtId="3">
      <sharedItems containsSemiMixedTypes="0" containsString="0" containsNumber="1" minValue="0.2857142857142857" maxValue="501"/>
    </cacheField>
    <cacheField name="LP (cajas)" numFmtId="3">
      <sharedItems containsSemiMixedTypes="0" containsString="0" containsNumber="1" minValue="1" maxValue="1058.1428571428571"/>
    </cacheField>
    <cacheField name="familia (codigo)" numFmtId="3">
      <sharedItems containsSemiMixedTypes="0" containsString="0" containsNumber="1" containsInteger="1" minValue="10" maxValue="90"/>
    </cacheField>
    <cacheField name="familia (denominacion)" numFmtId="3">
      <sharedItems count="8">
        <s v="gripe-resfriado"/>
        <s v="varios"/>
        <s v="antibiótico"/>
        <s v="tiritas"/>
        <s v="calmantes"/>
        <s v="laxantes"/>
        <s v="vitaminass"/>
        <s v="bronceadores"/>
      </sharedItems>
    </cacheField>
    <cacheField name="uds/ caja" numFmtId="3">
      <sharedItems containsSemiMixedTypes="0" containsString="0" containsNumber="1" containsInteger="1" minValue="9" maxValue="7840"/>
    </cacheField>
    <cacheField name="cajas/ palet" numFmtId="3">
      <sharedItems containsSemiMixedTypes="0" containsString="0" containsNumber="1" containsInteger="1" minValue="18" maxValue="80"/>
    </cacheField>
    <cacheField name="ventas (envases)" numFmtId="3">
      <sharedItems containsSemiMixedTypes="0" containsString="0" containsNumber="1" minValue="0" maxValue="69348"/>
    </cacheField>
    <cacheField name="ventas (cajas)" numFmtId="3">
      <sharedItems containsSemiMixedTypes="0" containsString="0" containsNumber="1" containsInteger="1" minValue="275" maxValue="148500"/>
    </cacheField>
    <cacheField name="frecuencia" numFmtId="4">
      <sharedItems containsSemiMixedTypes="0" containsString="0" containsNumber="1" minValue="4.0000000000000001E-3" maxValue="5.92"/>
    </cacheField>
    <cacheField name="ABC frecuencia" numFmtId="0">
      <sharedItems count="4">
        <s v="A"/>
        <s v="B"/>
        <s v="C"/>
        <s v="D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">
  <r>
    <s v="yendol"/>
    <n v="1480"/>
    <n v="501"/>
    <n v="1058.1428571428571"/>
    <n v="10"/>
    <x v="0"/>
    <n v="160"/>
    <n v="32"/>
    <n v="45631"/>
    <n v="39303"/>
    <n v="5.92"/>
    <x v="0"/>
  </r>
  <r>
    <s v="biodramina"/>
    <n v="1474"/>
    <n v="421.14285714285717"/>
    <n v="1058"/>
    <n v="90"/>
    <x v="1"/>
    <n v="40"/>
    <n v="44"/>
    <n v="7356"/>
    <n v="6985"/>
    <n v="5.8959999999999999"/>
    <x v="0"/>
  </r>
  <r>
    <s v="septrin"/>
    <n v="1438"/>
    <n v="410.85714285714283"/>
    <n v="1028.1428571428571"/>
    <n v="20"/>
    <x v="2"/>
    <n v="80"/>
    <n v="40"/>
    <n v="51639"/>
    <n v="8404"/>
    <n v="5.7519999999999998"/>
    <x v="0"/>
  </r>
  <r>
    <s v="couldina 40"/>
    <n v="1425"/>
    <n v="407.14285714285717"/>
    <n v="1018.8571428571429"/>
    <n v="10"/>
    <x v="0"/>
    <n v="40"/>
    <n v="40"/>
    <n v="1147"/>
    <n v="47058"/>
    <n v="5.7"/>
    <x v="0"/>
  </r>
  <r>
    <s v="tiritas 2"/>
    <n v="1263"/>
    <n v="360.85714285714283"/>
    <n v="1000"/>
    <n v="30"/>
    <x v="3"/>
    <n v="40"/>
    <n v="44"/>
    <n v="10036"/>
    <n v="24178"/>
    <n v="5.0519999999999996"/>
    <x v="0"/>
  </r>
  <r>
    <s v="trophires"/>
    <n v="1156"/>
    <n v="330.28571428571428"/>
    <n v="826.71428571428578"/>
    <n v="90"/>
    <x v="1"/>
    <n v="100"/>
    <n v="80"/>
    <n v="35188"/>
    <n v="27005"/>
    <n v="4.6239999999999997"/>
    <x v="0"/>
  </r>
  <r>
    <s v="dolotren 20"/>
    <n v="1030"/>
    <n v="304"/>
    <n v="736.71428571428578"/>
    <n v="50"/>
    <x v="4"/>
    <n v="200"/>
    <n v="30"/>
    <n v="7152"/>
    <n v="13783"/>
    <n v="4.12"/>
    <x v="0"/>
  </r>
  <r>
    <s v="frenadol 40"/>
    <n v="974"/>
    <n v="278.28571428571428"/>
    <n v="696.71428571428578"/>
    <n v="10"/>
    <x v="0"/>
    <n v="75"/>
    <n v="48"/>
    <n v="41866"/>
    <n v="35640"/>
    <n v="3.8959999999999999"/>
    <x v="1"/>
  </r>
  <r>
    <s v="aerored"/>
    <n v="970"/>
    <n v="287"/>
    <n v="693.85714285714289"/>
    <n v="70"/>
    <x v="5"/>
    <n v="100"/>
    <n v="50"/>
    <n v="370"/>
    <n v="3520"/>
    <n v="3.88"/>
    <x v="1"/>
  </r>
  <r>
    <s v="fluobiotic"/>
    <n v="937"/>
    <n v="267.71428571428572"/>
    <n v="670.28571428571422"/>
    <n v="20"/>
    <x v="2"/>
    <n v="50"/>
    <n v="30"/>
    <n v="17775"/>
    <n v="14762"/>
    <n v="3.7480000000000002"/>
    <x v="1"/>
  </r>
  <r>
    <s v="sinus"/>
    <n v="928"/>
    <n v="265.14285714285717"/>
    <n v="663.85714285714289"/>
    <n v="90"/>
    <x v="1"/>
    <n v="50"/>
    <n v="18"/>
    <n v="17980"/>
    <n v="14685"/>
    <n v="3.7120000000000002"/>
    <x v="1"/>
  </r>
  <r>
    <s v="flatoril"/>
    <n v="907"/>
    <n v="270"/>
    <n v="648.85714285714289"/>
    <n v="70"/>
    <x v="5"/>
    <n v="20"/>
    <n v="24"/>
    <n v="4620"/>
    <n v="12023"/>
    <n v="3.6280000000000001"/>
    <x v="1"/>
  </r>
  <r>
    <s v="esberiven"/>
    <n v="866"/>
    <n v="247.42857142857142"/>
    <n v="619.57142857142856"/>
    <n v="90"/>
    <x v="1"/>
    <n v="200"/>
    <n v="40"/>
    <n v="56818"/>
    <n v="52800"/>
    <n v="3.464"/>
    <x v="1"/>
  </r>
  <r>
    <s v="clamoxil"/>
    <n v="824"/>
    <n v="300"/>
    <n v="589.57142857142856"/>
    <n v="20"/>
    <x v="2"/>
    <n v="160"/>
    <n v="32"/>
    <n v="414"/>
    <n v="11550"/>
    <n v="3.2959999999999998"/>
    <x v="1"/>
  </r>
  <r>
    <s v="poli abe"/>
    <n v="823"/>
    <n v="235.14285714285714"/>
    <n v="588.85714285714289"/>
    <n v="90"/>
    <x v="1"/>
    <n v="7840"/>
    <n v="33"/>
    <n v="7984"/>
    <n v="3520"/>
    <n v="3.2919999999999998"/>
    <x v="1"/>
  </r>
  <r>
    <s v="dolotren inyectable"/>
    <n v="820"/>
    <n v="240"/>
    <n v="586.71428571428578"/>
    <n v="50"/>
    <x v="4"/>
    <n v="300"/>
    <n v="30"/>
    <n v="6030"/>
    <n v="30547"/>
    <n v="3.28"/>
    <x v="1"/>
  </r>
  <r>
    <s v="nolotil"/>
    <n v="799"/>
    <n v="228.28571428571428"/>
    <n v="571.71428571428578"/>
    <n v="50"/>
    <x v="4"/>
    <n v="200"/>
    <n v="33"/>
    <n v="12345"/>
    <n v="25410"/>
    <n v="3.1960000000000002"/>
    <x v="1"/>
  </r>
  <r>
    <s v="voltren 20"/>
    <n v="798"/>
    <n v="228"/>
    <n v="571"/>
    <n v="90"/>
    <x v="1"/>
    <n v="300"/>
    <n v="30"/>
    <n v="325"/>
    <n v="4367"/>
    <n v="3.1920000000000002"/>
    <x v="1"/>
  </r>
  <r>
    <s v="winton"/>
    <n v="782"/>
    <n v="230"/>
    <n v="559.57142857142856"/>
    <n v="70"/>
    <x v="5"/>
    <n v="200"/>
    <n v="33"/>
    <n v="1765"/>
    <n v="6303"/>
    <n v="3.1280000000000001"/>
    <x v="1"/>
  </r>
  <r>
    <s v="glucodulco"/>
    <n v="760"/>
    <n v="217.14285714285714"/>
    <n v="543.85714285714289"/>
    <n v="60"/>
    <x v="6"/>
    <n v="215"/>
    <n v="50"/>
    <n v="65440"/>
    <n v="47542"/>
    <n v="3.04"/>
    <x v="1"/>
  </r>
  <r>
    <s v="fluorkin"/>
    <n v="748"/>
    <n v="213.71428571428572"/>
    <n v="535.28571428571422"/>
    <n v="60"/>
    <x v="6"/>
    <n v="300"/>
    <n v="32"/>
    <n v="69348"/>
    <n v="61050"/>
    <n v="2.992"/>
    <x v="1"/>
  </r>
  <r>
    <s v="coppertone"/>
    <n v="690"/>
    <n v="201"/>
    <n v="493.85714285714289"/>
    <n v="40"/>
    <x v="7"/>
    <n v="200"/>
    <n v="30"/>
    <n v="3112"/>
    <n v="3036"/>
    <n v="2.76"/>
    <x v="1"/>
  </r>
  <r>
    <s v="urgoplast"/>
    <n v="685"/>
    <n v="195.71428571428572"/>
    <n v="490.28571428571428"/>
    <n v="30"/>
    <x v="3"/>
    <n v="300"/>
    <n v="30"/>
    <n v="36747"/>
    <n v="42482"/>
    <n v="2.74"/>
    <x v="1"/>
  </r>
  <r>
    <s v="gelocatil 20"/>
    <n v="681"/>
    <n v="194.57142857142858"/>
    <n v="487.42857142857144"/>
    <n v="90"/>
    <x v="1"/>
    <n v="570"/>
    <n v="33"/>
    <n v="64888"/>
    <n v="13574"/>
    <n v="2.7240000000000002"/>
    <x v="1"/>
  </r>
  <r>
    <s v="budirol"/>
    <n v="643"/>
    <n v="183.71428571428572"/>
    <n v="460.28571428571428"/>
    <n v="90"/>
    <x v="1"/>
    <n v="300"/>
    <n v="30"/>
    <n v="340"/>
    <n v="7425"/>
    <n v="2.5720000000000001"/>
    <x v="1"/>
  </r>
  <r>
    <s v="couldina sobres"/>
    <n v="642"/>
    <n v="205"/>
    <n v="459.57142857142856"/>
    <n v="10"/>
    <x v="0"/>
    <n v="200"/>
    <n v="33"/>
    <n v="31156"/>
    <n v="11550"/>
    <n v="2.5680000000000001"/>
    <x v="1"/>
  </r>
  <r>
    <s v="padiro"/>
    <n v="627"/>
    <n v="179.14285714285714"/>
    <n v="448.85714285714289"/>
    <n v="50"/>
    <x v="4"/>
    <n v="100"/>
    <n v="50"/>
    <n v="22017"/>
    <n v="1375"/>
    <n v="2.508"/>
    <x v="1"/>
  </r>
  <r>
    <s v="ferroprotina30"/>
    <n v="623"/>
    <n v="178"/>
    <n v="446"/>
    <n v="20"/>
    <x v="2"/>
    <n v="25"/>
    <n v="40"/>
    <n v="6189"/>
    <n v="60874"/>
    <n v="2.492"/>
    <x v="1"/>
  </r>
  <r>
    <s v="viscoteina 200"/>
    <n v="592"/>
    <n v="169.14285714285714"/>
    <n v="423.85714285714289"/>
    <n v="20"/>
    <x v="2"/>
    <n v="300"/>
    <n v="30"/>
    <n v="4326"/>
    <n v="3542"/>
    <n v="2.3679999999999999"/>
    <x v="1"/>
  </r>
  <r>
    <s v="dolotren supositorios"/>
    <n v="586"/>
    <n v="172"/>
    <n v="419.57142857142856"/>
    <n v="50"/>
    <x v="4"/>
    <n v="200"/>
    <n v="33"/>
    <n v="2563"/>
    <n v="19140"/>
    <n v="2.3439999999999999"/>
    <x v="1"/>
  </r>
  <r>
    <s v="rhodohil"/>
    <n v="554"/>
    <n v="158.28571428571428"/>
    <n v="396.71428571428572"/>
    <n v="20"/>
    <x v="2"/>
    <n v="200"/>
    <n v="20"/>
    <n v="10717"/>
    <n v="4532"/>
    <n v="2.2160000000000002"/>
    <x v="1"/>
  </r>
  <r>
    <s v="urgo"/>
    <n v="523"/>
    <n v="149.42857142857142"/>
    <n v="374.57142857142856"/>
    <n v="30"/>
    <x v="3"/>
    <n v="100"/>
    <n v="33"/>
    <n v="16914"/>
    <n v="79530"/>
    <n v="2.0920000000000001"/>
    <x v="1"/>
  </r>
  <r>
    <s v="urgocall"/>
    <n v="515"/>
    <n v="147.14285714285714"/>
    <n v="368.85714285714289"/>
    <n v="30"/>
    <x v="3"/>
    <n v="200"/>
    <n v="30"/>
    <n v="20362"/>
    <n v="44000"/>
    <n v="2.06"/>
    <x v="1"/>
  </r>
  <r>
    <s v="bronquiinflamtorio 40"/>
    <n v="486"/>
    <n v="149"/>
    <n v="348.14285714285711"/>
    <n v="10"/>
    <x v="0"/>
    <n v="600"/>
    <n v="33"/>
    <n v="317"/>
    <n v="1650"/>
    <n v="1.944"/>
    <x v="2"/>
  </r>
  <r>
    <s v="couldina efervescente"/>
    <n v="475"/>
    <n v="145"/>
    <n v="340.28571428571428"/>
    <n v="10"/>
    <x v="0"/>
    <n v="120"/>
    <n v="33"/>
    <n v="16728"/>
    <n v="29700"/>
    <n v="1.9"/>
    <x v="2"/>
  </r>
  <r>
    <s v="venosmil 60"/>
    <n v="459"/>
    <n v="130"/>
    <n v="328.85714285714289"/>
    <n v="90"/>
    <x v="1"/>
    <n v="260"/>
    <n v="20"/>
    <n v="765"/>
    <n v="2717"/>
    <n v="1.8360000000000001"/>
    <x v="2"/>
  </r>
  <r>
    <s v="fluomicil 20"/>
    <n v="444"/>
    <n v="126.85714285714286"/>
    <n v="318.14285714285711"/>
    <n v="10"/>
    <x v="0"/>
    <n v="20"/>
    <n v="40"/>
    <n v="2626.5"/>
    <n v="32120"/>
    <n v="1.776"/>
    <x v="2"/>
  </r>
  <r>
    <s v="podosan 30"/>
    <n v="440"/>
    <n v="125.71428571428571"/>
    <n v="315.28571428571428"/>
    <n v="30"/>
    <x v="3"/>
    <n v="1060"/>
    <n v="33"/>
    <n v="14398"/>
    <n v="1364"/>
    <n v="1.76"/>
    <x v="2"/>
  </r>
  <r>
    <s v="buscapina sobres"/>
    <n v="438"/>
    <n v="129"/>
    <n v="313.85714285714289"/>
    <n v="50"/>
    <x v="4"/>
    <n v="500"/>
    <n v="33"/>
    <n v="265"/>
    <n v="2310"/>
    <n v="1.752"/>
    <x v="2"/>
  </r>
  <r>
    <s v="glucosport 20"/>
    <n v="425"/>
    <n v="121.42857142857143"/>
    <n v="304.57142857142856"/>
    <n v="60"/>
    <x v="6"/>
    <n v="215"/>
    <n v="50"/>
    <n v="19602"/>
    <n v="23650"/>
    <n v="1.7"/>
    <x v="2"/>
  </r>
  <r>
    <s v="hibitane"/>
    <n v="423"/>
    <n v="120.85714285714286"/>
    <n v="303.14285714285711"/>
    <n v="10"/>
    <x v="0"/>
    <n v="90"/>
    <n v="40"/>
    <n v="13228"/>
    <n v="56925"/>
    <n v="1.6919999999999999"/>
    <x v="2"/>
  </r>
  <r>
    <s v="tiritas 4"/>
    <n v="397"/>
    <n v="130"/>
    <n v="284.57142857142856"/>
    <n v="30"/>
    <x v="3"/>
    <n v="300"/>
    <n v="20"/>
    <n v="35973"/>
    <n v="9075"/>
    <n v="1.5880000000000001"/>
    <x v="2"/>
  </r>
  <r>
    <s v="hidroferol"/>
    <n v="392"/>
    <n v="112"/>
    <n v="281"/>
    <n v="90"/>
    <x v="1"/>
    <n v="260"/>
    <n v="20"/>
    <n v="9679"/>
    <n v="7150"/>
    <n v="1.5680000000000001"/>
    <x v="2"/>
  </r>
  <r>
    <s v="bronquidiazina 120"/>
    <n v="390"/>
    <n v="111.42857142857143"/>
    <n v="290"/>
    <n v="10"/>
    <x v="0"/>
    <n v="40"/>
    <n v="33"/>
    <n v="4509"/>
    <n v="5830"/>
    <n v="1.56"/>
    <x v="2"/>
  </r>
  <r>
    <s v="becozyme"/>
    <n v="379"/>
    <n v="108.28571428571429"/>
    <n v="271.71428571428572"/>
    <n v="90"/>
    <x v="1"/>
    <n v="40"/>
    <n v="44"/>
    <n v="5490"/>
    <n v="2354"/>
    <n v="1.516"/>
    <x v="2"/>
  </r>
  <r>
    <s v="hodropolivit"/>
    <n v="344"/>
    <n v="98.285714285714292"/>
    <n v="246.71428571428572"/>
    <n v="90"/>
    <x v="1"/>
    <n v="130"/>
    <n v="20"/>
    <n v="6462"/>
    <n v="3575"/>
    <n v="1.3759999999999999"/>
    <x v="2"/>
  </r>
  <r>
    <s v="aspirina"/>
    <n v="325"/>
    <n v="100"/>
    <n v="233.14285714285714"/>
    <n v="50"/>
    <x v="4"/>
    <n v="192"/>
    <n v="33"/>
    <n v="7807"/>
    <n v="10780"/>
    <n v="1.3"/>
    <x v="2"/>
  </r>
  <r>
    <s v="foltene 20"/>
    <n v="318"/>
    <n v="90.857142857142861"/>
    <n v="228.14285714285714"/>
    <n v="90"/>
    <x v="1"/>
    <n v="40"/>
    <n v="40"/>
    <n v="5880"/>
    <n v="14520"/>
    <n v="1.272"/>
    <x v="2"/>
  </r>
  <r>
    <s v="venosmil 20"/>
    <n v="303"/>
    <n v="86.571428571428569"/>
    <n v="217.42857142857144"/>
    <n v="90"/>
    <x v="1"/>
    <n v="50"/>
    <n v="36"/>
    <n v="5157"/>
    <n v="1870"/>
    <n v="1.212"/>
    <x v="2"/>
  </r>
  <r>
    <s v="voltaren 40"/>
    <n v="290"/>
    <n v="88"/>
    <n v="208.14285714285714"/>
    <n v="50"/>
    <x v="4"/>
    <n v="300"/>
    <n v="30"/>
    <n v="9480"/>
    <n v="1716"/>
    <n v="1.1599999999999999"/>
    <x v="2"/>
  </r>
  <r>
    <s v="broquinflamatora 20"/>
    <n v="227"/>
    <n v="73"/>
    <n v="163.14285714285714"/>
    <n v="10"/>
    <x v="0"/>
    <n v="300"/>
    <n v="33"/>
    <n v="6759"/>
    <n v="2640"/>
    <n v="0.90800000000000003"/>
    <x v="3"/>
  </r>
  <r>
    <s v="foltene 10"/>
    <n v="218"/>
    <n v="62.285714285714285"/>
    <n v="156.71428571428572"/>
    <n v="90"/>
    <x v="1"/>
    <n v="80"/>
    <n v="33"/>
    <n v="5281"/>
    <n v="50600"/>
    <n v="0.872"/>
    <x v="3"/>
  </r>
  <r>
    <s v="amoxicilina"/>
    <n v="200"/>
    <n v="63"/>
    <n v="143.85714285714286"/>
    <n v="20"/>
    <x v="2"/>
    <n v="54"/>
    <n v="33"/>
    <n v="3514"/>
    <n v="2970"/>
    <n v="0.8"/>
    <x v="3"/>
  </r>
  <r>
    <s v="buscapina inyectable"/>
    <n v="199"/>
    <n v="72"/>
    <n v="143.14285714285714"/>
    <n v="50"/>
    <x v="4"/>
    <n v="500"/>
    <n v="33"/>
    <n v="4420"/>
    <n v="957"/>
    <n v="0.79600000000000004"/>
    <x v="3"/>
  </r>
  <r>
    <s v="pulmiinflamartoruiia"/>
    <n v="189"/>
    <n v="54"/>
    <n v="136"/>
    <n v="20"/>
    <x v="2"/>
    <n v="75"/>
    <n v="33"/>
    <n v="3052"/>
    <n v="4125"/>
    <n v="0.75600000000000001"/>
    <x v="3"/>
  </r>
  <r>
    <s v="bronquidiazina 240"/>
    <n v="182"/>
    <n v="54"/>
    <n v="131"/>
    <n v="20"/>
    <x v="2"/>
    <n v="300"/>
    <n v="20"/>
    <n v="5539"/>
    <n v="1430"/>
    <n v="0.72799999999999998"/>
    <x v="3"/>
  </r>
  <r>
    <s v="rovi supositorios"/>
    <n v="177"/>
    <n v="50.571428571428569"/>
    <n v="127.42857142857143"/>
    <n v="90"/>
    <x v="1"/>
    <n v="200"/>
    <n v="20"/>
    <n v="2491"/>
    <n v="2541"/>
    <n v="0.70799999999999996"/>
    <x v="3"/>
  </r>
  <r>
    <s v="inyesprin"/>
    <n v="160"/>
    <n v="45.714285714285715"/>
    <n v="115.28571428571428"/>
    <n v="50"/>
    <x v="4"/>
    <n v="130"/>
    <n v="20"/>
    <n v="1671"/>
    <n v="1320"/>
    <n v="0.64"/>
    <x v="3"/>
  </r>
  <r>
    <s v="neorinactive"/>
    <n v="96"/>
    <n v="27.428571428571427"/>
    <n v="69.571428571428569"/>
    <n v="90"/>
    <x v="1"/>
    <n v="260"/>
    <n v="20"/>
    <n v="1204"/>
    <n v="2398"/>
    <n v="0.38400000000000001"/>
    <x v="3"/>
  </r>
  <r>
    <s v="ferroprotina 20"/>
    <n v="91"/>
    <n v="26"/>
    <n v="66"/>
    <n v="20"/>
    <x v="2"/>
    <n v="200"/>
    <n v="33"/>
    <n v="1788"/>
    <n v="5500"/>
    <n v="0.36399999999999999"/>
    <x v="3"/>
  </r>
  <r>
    <s v="pruina 240"/>
    <n v="88"/>
    <n v="25.142857142857142"/>
    <n v="63.857142857142861"/>
    <n v="70"/>
    <x v="5"/>
    <n v="75"/>
    <n v="20"/>
    <n v="1075"/>
    <n v="3817"/>
    <n v="0.35199999999999998"/>
    <x v="3"/>
  </r>
  <r>
    <s v="paracetamol 40"/>
    <n v="86"/>
    <n v="24.571428571428573"/>
    <n v="62.428571428571431"/>
    <n v="50"/>
    <x v="4"/>
    <n v="100"/>
    <n v="33"/>
    <n v="1567"/>
    <n v="9636"/>
    <n v="0.34399999999999997"/>
    <x v="3"/>
  </r>
  <r>
    <s v="glucosport 40"/>
    <n v="75"/>
    <n v="21.428571428571427"/>
    <n v="54.571428571428569"/>
    <n v="60"/>
    <x v="6"/>
    <n v="40"/>
    <n v="53"/>
    <n v="1057"/>
    <n v="4400"/>
    <n v="0.3"/>
    <x v="3"/>
  </r>
  <r>
    <s v="tiritas 6"/>
    <n v="65"/>
    <n v="18.571428571428573"/>
    <n v="47.428571428571431"/>
    <n v="30"/>
    <x v="3"/>
    <n v="40"/>
    <n v="40"/>
    <n v="1543"/>
    <n v="23100"/>
    <n v="0.26"/>
    <x v="3"/>
  </r>
  <r>
    <s v="urgotelas"/>
    <n v="47"/>
    <n v="13.428571428571429"/>
    <n v="34.571428571428569"/>
    <n v="90"/>
    <x v="1"/>
    <n v="160"/>
    <n v="40"/>
    <n v="3295"/>
    <n v="13222"/>
    <n v="0.188"/>
    <x v="3"/>
  </r>
  <r>
    <s v="potenciator"/>
    <n v="41"/>
    <n v="11.714285714285714"/>
    <n v="30.285714285714285"/>
    <n v="60"/>
    <x v="6"/>
    <n v="100"/>
    <n v="33"/>
    <n v="381"/>
    <n v="2607"/>
    <n v="0.16400000000000001"/>
    <x v="3"/>
  </r>
  <r>
    <s v="dolotren 30"/>
    <n v="39"/>
    <n v="13"/>
    <n v="28.857142857142858"/>
    <n v="50"/>
    <x v="4"/>
    <n v="18"/>
    <n v="33"/>
    <n v="145.5"/>
    <n v="528"/>
    <n v="0.156"/>
    <x v="3"/>
  </r>
  <r>
    <s v="podosan 20"/>
    <n v="36"/>
    <n v="10.285714285714286"/>
    <n v="26.714285714285715"/>
    <n v="30"/>
    <x v="3"/>
    <n v="40"/>
    <n v="33"/>
    <n v="504"/>
    <n v="10395"/>
    <n v="0.14399999999999999"/>
    <x v="3"/>
  </r>
  <r>
    <s v="buscapina 20"/>
    <n v="30"/>
    <n v="11"/>
    <n v="22.428571428571431"/>
    <n v="50"/>
    <x v="4"/>
    <n v="200"/>
    <n v="33"/>
    <n v="414"/>
    <n v="528"/>
    <n v="0.12"/>
    <x v="3"/>
  </r>
  <r>
    <s v="dolotren 40"/>
    <n v="30"/>
    <n v="16"/>
    <n v="22.428571428571431"/>
    <n v="50"/>
    <x v="4"/>
    <n v="50"/>
    <n v="33"/>
    <n v="153"/>
    <n v="3520"/>
    <n v="0.12"/>
    <x v="3"/>
  </r>
  <r>
    <s v="uñactil"/>
    <n v="26"/>
    <n v="7.4285714285714288"/>
    <n v="19.571428571428569"/>
    <n v="30"/>
    <x v="3"/>
    <n v="120"/>
    <n v="33"/>
    <n v="445"/>
    <n v="3300"/>
    <n v="0.104"/>
    <x v="3"/>
  </r>
  <r>
    <s v="dentopin"/>
    <n v="25"/>
    <n v="8"/>
    <n v="18.857142857142858"/>
    <n v="90"/>
    <x v="1"/>
    <n v="10"/>
    <n v="33"/>
    <n v="84"/>
    <n v="275"/>
    <n v="0.1"/>
    <x v="3"/>
  </r>
  <r>
    <s v="vendas cajas"/>
    <n v="22"/>
    <n v="6.2857142857142856"/>
    <n v="16.714285714285715"/>
    <n v="30"/>
    <x v="3"/>
    <n v="70"/>
    <n v="54"/>
    <n v="772"/>
    <n v="55825"/>
    <n v="8.7999999999999995E-2"/>
    <x v="3"/>
  </r>
  <r>
    <s v="pruina 120"/>
    <n v="20"/>
    <n v="5.7142857142857144"/>
    <n v="15.285714285714285"/>
    <n v="90"/>
    <x v="1"/>
    <n v="160"/>
    <n v="32"/>
    <n v="993"/>
    <n v="4400"/>
    <n v="0.08"/>
    <x v="3"/>
  </r>
  <r>
    <s v="dynamogen"/>
    <n v="13"/>
    <n v="5"/>
    <n v="10.285714285714285"/>
    <n v="90"/>
    <x v="1"/>
    <n v="200"/>
    <n v="33"/>
    <n v="1650"/>
    <n v="32450"/>
    <n v="5.1999999999999998E-2"/>
    <x v="3"/>
  </r>
  <r>
    <s v="couldina 30"/>
    <n v="12"/>
    <n v="3"/>
    <n v="9.5714285714285712"/>
    <n v="10"/>
    <x v="0"/>
    <n v="40"/>
    <n v="40"/>
    <n v="180"/>
    <n v="10120"/>
    <n v="4.8000000000000001E-2"/>
    <x v="3"/>
  </r>
  <r>
    <s v="vendas rollos"/>
    <n v="12"/>
    <n v="3.4285714285714284"/>
    <n v="9.5714285714285712"/>
    <n v="30"/>
    <x v="3"/>
    <n v="154"/>
    <n v="33"/>
    <n v="459"/>
    <n v="4235"/>
    <n v="4.8000000000000001E-2"/>
    <x v="3"/>
  </r>
  <r>
    <s v="nivea"/>
    <n v="11"/>
    <n v="4"/>
    <n v="8.8571428571428577"/>
    <n v="40"/>
    <x v="7"/>
    <n v="160"/>
    <n v="32"/>
    <n v="750"/>
    <n v="37400"/>
    <n v="4.3999999999999997E-2"/>
    <x v="3"/>
  </r>
  <r>
    <s v="urgo"/>
    <n v="11"/>
    <n v="3.1428571428571428"/>
    <n v="8.8571428571428577"/>
    <n v="30"/>
    <x v="3"/>
    <n v="100"/>
    <n v="33"/>
    <n v="16914"/>
    <n v="79530"/>
    <n v="4.3999999999999997E-2"/>
    <x v="3"/>
  </r>
  <r>
    <s v="dynamogen 20"/>
    <n v="10"/>
    <n v="2.8571428571428572"/>
    <n v="8.1428571428571423"/>
    <n v="90"/>
    <x v="1"/>
    <n v="120"/>
    <n v="32"/>
    <n v="585"/>
    <n v="15840"/>
    <n v="0.04"/>
    <x v="3"/>
  </r>
  <r>
    <s v="esparadrapo"/>
    <n v="10"/>
    <n v="2.8571428571428572"/>
    <n v="8.1428571428571423"/>
    <n v="30"/>
    <x v="3"/>
    <n v="300"/>
    <n v="30"/>
    <n v="2250"/>
    <n v="148500"/>
    <n v="0.04"/>
    <x v="3"/>
  </r>
  <r>
    <s v="tiritas 8"/>
    <n v="10"/>
    <n v="4"/>
    <n v="8.1428571428571423"/>
    <n v="30"/>
    <x v="3"/>
    <n v="40"/>
    <n v="40"/>
    <n v="132"/>
    <n v="5830"/>
    <n v="0.04"/>
    <x v="3"/>
  </r>
  <r>
    <s v="ferroprotina 40"/>
    <n v="7"/>
    <n v="3"/>
    <n v="6"/>
    <n v="20"/>
    <x v="2"/>
    <n v="9"/>
    <n v="35"/>
    <n v="37"/>
    <n v="14355"/>
    <n v="2.8000000000000001E-2"/>
    <x v="3"/>
  </r>
  <r>
    <s v="buscapina 40"/>
    <n v="5"/>
    <n v="1.4285714285714286"/>
    <n v="4.5714285714285712"/>
    <n v="50"/>
    <x v="4"/>
    <n v="40"/>
    <n v="33"/>
    <n v="24"/>
    <n v="649"/>
    <n v="0.02"/>
    <x v="3"/>
  </r>
  <r>
    <s v="fluomicil 40"/>
    <n v="2"/>
    <n v="0.5714285714285714"/>
    <n v="2.4285714285714288"/>
    <n v="10"/>
    <x v="0"/>
    <n v="40"/>
    <n v="56"/>
    <n v="60"/>
    <n v="4400"/>
    <n v="8.0000000000000002E-3"/>
    <x v="3"/>
  </r>
  <r>
    <s v="foltene 40"/>
    <n v="1"/>
    <n v="0.2857142857142857"/>
    <n v="1"/>
    <n v="90"/>
    <x v="1"/>
    <n v="300"/>
    <n v="32"/>
    <n v="300"/>
    <n v="1980"/>
    <n v="4.0000000000000001E-3"/>
    <x v="3"/>
  </r>
  <r>
    <s v="fortasec 40"/>
    <n v="1"/>
    <n v="0.2857142857142857"/>
    <n v="1"/>
    <n v="70"/>
    <x v="5"/>
    <n v="80"/>
    <n v="33"/>
    <n v="0"/>
    <n v="13200"/>
    <n v="4.0000000000000001E-3"/>
    <x v="3"/>
  </r>
  <r>
    <s v="frenadol 10"/>
    <n v="1"/>
    <n v="0.2857142857142857"/>
    <n v="1"/>
    <n v="10"/>
    <x v="0"/>
    <n v="120"/>
    <n v="32"/>
    <n v="0"/>
    <n v="13200"/>
    <n v="4.0000000000000001E-3"/>
    <x v="3"/>
  </r>
  <r>
    <s v="paracetamol 20"/>
    <n v="1"/>
    <n v="0.2857142857142857"/>
    <n v="1"/>
    <n v="50"/>
    <x v="4"/>
    <n v="200"/>
    <n v="20"/>
    <n v="2120"/>
    <n v="11055"/>
    <n v="4.0000000000000001E-3"/>
    <x v="3"/>
  </r>
  <r>
    <s v="venosmil 40"/>
    <n v="1"/>
    <n v="0.2857142857142857"/>
    <n v="1"/>
    <n v="90"/>
    <x v="1"/>
    <n v="9"/>
    <n v="33"/>
    <n v="7"/>
    <n v="1595"/>
    <n v="4.0000000000000001E-3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0" applyNumberFormats="0" applyBorderFormats="0" applyFontFormats="0" applyPatternFormats="0" applyAlignmentFormats="0" applyWidthHeightFormats="1" dataCaption="ítems" updatedVersion="3" minRefreshableVersion="3" showCalcMbrs="0" useAutoFormatting="1" itemPrintTitles="1" createdVersion="3" indent="0" outline="1" outlineData="1" multipleFieldFilters="0" rowHeaderCaption="familias">
  <location ref="A12:E22" firstHeaderRow="1" firstDataRow="2" firstDataCol="1"/>
  <pivotFields count="12">
    <pivotField dataField="1" showAll="0"/>
    <pivotField dataField="1" numFmtId="3" showAll="0"/>
    <pivotField numFmtId="3" showAll="0"/>
    <pivotField numFmtId="3" showAll="0"/>
    <pivotField numFmtId="3" showAll="0"/>
    <pivotField axis="axisRow" showAll="0">
      <items count="9">
        <item x="2"/>
        <item x="7"/>
        <item x="4"/>
        <item x="0"/>
        <item x="5"/>
        <item x="3"/>
        <item x="1"/>
        <item x="6"/>
        <item t="default"/>
      </items>
    </pivotField>
    <pivotField numFmtId="3" showAll="0"/>
    <pivotField numFmtId="3" showAll="0"/>
    <pivotField dataField="1" numFmtId="3" showAll="0"/>
    <pivotField dataField="1" numFmtId="3" showAll="0"/>
    <pivotField numFmtId="4" showAll="0"/>
    <pivotField showAll="0"/>
  </pivotFields>
  <rowFields count="1">
    <field x="5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P total" fld="1" baseField="0" baseItem="0"/>
    <dataField name="nº productos" fld="0" subtotal="count" baseField="0" baseItem="0"/>
    <dataField name="ventas-cajas" fld="9" baseField="0" baseItem="0"/>
    <dataField name="ventas-envases" fld="8" baseField="0" baseItem="0"/>
  </dataFields>
  <formats count="6">
    <format dxfId="9">
      <pivotArea type="all" dataOnly="0" outline="0" fieldPosition="0"/>
    </format>
    <format dxfId="8">
      <pivotArea type="all" dataOnly="0" outline="0" fieldPosition="0"/>
    </format>
    <format dxfId="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">
      <pivotArea outline="0" collapsedLevelsAreSubtotals="1" fieldPosition="0"/>
    </format>
    <format dxfId="5">
      <pivotArea dataOnly="0" labelOnly="1" fieldPosition="0">
        <references count="1">
          <reference field="5" count="0"/>
        </references>
      </pivotArea>
    </format>
    <format dxfId="4">
      <pivotArea dataOnly="0" labelOnly="1" outline="0" fieldPosition="0">
        <references count="1">
          <reference field="4294967294" count="2"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ítems" updatedVersion="3" minRefreshableVersion="3" showCalcMbrs="0" useAutoFormatting="1" itemPrintTitles="1" createdVersion="3" indent="0" outline="1" outlineData="1" multipleFieldFilters="0" colHeaderCaption="categoría ABC">
  <location ref="A3:F8" firstHeaderRow="1" firstDataRow="2" firstDataCol="1"/>
  <pivotFields count="12">
    <pivotField dataField="1" showAll="0"/>
    <pivotField dataField="1" numFmtId="3" showAll="0"/>
    <pivotField numFmtId="3" showAll="0"/>
    <pivotField numFmtId="3" showAll="0"/>
    <pivotField numFmtId="3" showAll="0"/>
    <pivotField showAll="0"/>
    <pivotField numFmtId="3" showAll="0"/>
    <pivotField numFmtId="3" showAll="0"/>
    <pivotField dataField="1" numFmtId="3" showAll="0"/>
    <pivotField dataField="1" numFmtId="3" showAll="0"/>
    <pivotField numFmtId="4" showAll="0"/>
    <pivotField axis="axisCol" showAll="0">
      <items count="5">
        <item x="0"/>
        <item x="1"/>
        <item x="2"/>
        <item x="3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Fields count="1">
    <field x="11"/>
  </colFields>
  <colItems count="5">
    <i>
      <x/>
    </i>
    <i>
      <x v="1"/>
    </i>
    <i>
      <x v="2"/>
    </i>
    <i>
      <x v="3"/>
    </i>
    <i t="grand">
      <x/>
    </i>
  </colItems>
  <dataFields count="4">
    <dataField name="LP (total)" fld="1" baseField="0" baseItem="0"/>
    <dataField name="nº productos" fld="0" subtotal="count" baseField="0" baseItem="0"/>
    <dataField name="ventas - cajas" fld="9" baseField="0" baseItem="0"/>
    <dataField name="ventas - envases" fld="8" baseField="0" baseItem="0"/>
  </dataFields>
  <formats count="7">
    <format dxfId="16">
      <pivotArea type="all" dataOnly="0" outline="0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1">
      <pivotArea dataOnly="0" labelOnly="1" grandCol="1" outline="0" fieldPosition="0"/>
    </format>
    <format dxfId="10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1"/>
  <sheetViews>
    <sheetView workbookViewId="0">
      <pane ySplit="1" topLeftCell="A2" activePane="bottomLeft" state="frozen"/>
      <selection pane="bottomLeft"/>
    </sheetView>
  </sheetViews>
  <sheetFormatPr baseColWidth="10" defaultColWidth="17.59765625" defaultRowHeight="15"/>
  <cols>
    <col min="1" max="1" width="23.59765625" style="2" customWidth="1"/>
    <col min="2" max="2" width="21" style="3" customWidth="1"/>
    <col min="3" max="16384" width="17.59765625" style="2"/>
  </cols>
  <sheetData>
    <row r="1" spans="1:4" ht="23.25" customHeight="1">
      <c r="A1" s="4" t="s">
        <v>203</v>
      </c>
      <c r="B1" s="4" t="s">
        <v>202</v>
      </c>
      <c r="C1" s="4" t="s">
        <v>99</v>
      </c>
      <c r="D1" s="4" t="s">
        <v>100</v>
      </c>
    </row>
    <row r="2" spans="1:4">
      <c r="A2" s="2" t="s">
        <v>107</v>
      </c>
      <c r="B2" s="3">
        <v>70</v>
      </c>
      <c r="C2" s="2">
        <v>100</v>
      </c>
      <c r="D2" s="2">
        <v>50</v>
      </c>
    </row>
    <row r="3" spans="1:4">
      <c r="A3" s="2" t="s">
        <v>108</v>
      </c>
      <c r="B3" s="3">
        <v>20</v>
      </c>
      <c r="C3" s="2">
        <v>54</v>
      </c>
      <c r="D3" s="2">
        <v>33</v>
      </c>
    </row>
    <row r="4" spans="1:4">
      <c r="A4" s="2" t="s">
        <v>109</v>
      </c>
      <c r="B4" s="3">
        <v>50</v>
      </c>
      <c r="C4" s="2">
        <v>192</v>
      </c>
      <c r="D4" s="2">
        <v>33</v>
      </c>
    </row>
    <row r="5" spans="1:4">
      <c r="A5" s="2" t="s">
        <v>110</v>
      </c>
      <c r="B5" s="3">
        <v>90</v>
      </c>
      <c r="C5" s="2">
        <v>40</v>
      </c>
      <c r="D5" s="2">
        <v>44</v>
      </c>
    </row>
    <row r="6" spans="1:4">
      <c r="A6" s="2" t="s">
        <v>210</v>
      </c>
      <c r="B6" s="3">
        <v>90</v>
      </c>
      <c r="C6" s="2">
        <v>40</v>
      </c>
      <c r="D6" s="2">
        <v>44</v>
      </c>
    </row>
    <row r="7" spans="1:4">
      <c r="A7" s="2" t="s">
        <v>111</v>
      </c>
      <c r="B7" s="3">
        <v>10</v>
      </c>
      <c r="C7" s="2">
        <v>40</v>
      </c>
      <c r="D7" s="2">
        <v>33</v>
      </c>
    </row>
    <row r="8" spans="1:4">
      <c r="A8" s="2" t="s">
        <v>112</v>
      </c>
      <c r="B8" s="3">
        <v>20</v>
      </c>
      <c r="C8" s="2">
        <v>300</v>
      </c>
      <c r="D8" s="2">
        <v>20</v>
      </c>
    </row>
    <row r="9" spans="1:4">
      <c r="A9" s="2" t="s">
        <v>113</v>
      </c>
      <c r="B9" s="3">
        <v>10</v>
      </c>
      <c r="C9" s="2">
        <v>600</v>
      </c>
      <c r="D9" s="2">
        <v>33</v>
      </c>
    </row>
    <row r="10" spans="1:4">
      <c r="A10" s="2" t="s">
        <v>114</v>
      </c>
      <c r="B10" s="3">
        <v>10</v>
      </c>
      <c r="C10" s="2">
        <v>300</v>
      </c>
      <c r="D10" s="2">
        <v>33</v>
      </c>
    </row>
    <row r="11" spans="1:4">
      <c r="A11" s="2" t="s">
        <v>115</v>
      </c>
      <c r="B11" s="3">
        <v>90</v>
      </c>
      <c r="C11" s="2">
        <v>300</v>
      </c>
      <c r="D11" s="2">
        <v>30</v>
      </c>
    </row>
    <row r="12" spans="1:4">
      <c r="A12" s="2" t="s">
        <v>116</v>
      </c>
      <c r="B12" s="3">
        <v>50</v>
      </c>
      <c r="C12" s="2">
        <v>200</v>
      </c>
      <c r="D12" s="2">
        <v>33</v>
      </c>
    </row>
    <row r="13" spans="1:4">
      <c r="A13" s="2" t="s">
        <v>117</v>
      </c>
      <c r="B13" s="3">
        <v>50</v>
      </c>
      <c r="C13" s="2">
        <v>40</v>
      </c>
      <c r="D13" s="2">
        <v>33</v>
      </c>
    </row>
    <row r="14" spans="1:4">
      <c r="A14" s="2" t="s">
        <v>118</v>
      </c>
      <c r="B14" s="3">
        <v>50</v>
      </c>
      <c r="C14" s="2">
        <v>500</v>
      </c>
      <c r="D14" s="2">
        <v>33</v>
      </c>
    </row>
    <row r="15" spans="1:4">
      <c r="A15" s="2" t="s">
        <v>119</v>
      </c>
      <c r="B15" s="3">
        <v>50</v>
      </c>
      <c r="C15" s="2">
        <v>500</v>
      </c>
      <c r="D15" s="2">
        <v>33</v>
      </c>
    </row>
    <row r="16" spans="1:4">
      <c r="A16" s="2" t="s">
        <v>120</v>
      </c>
      <c r="B16" s="3">
        <v>20</v>
      </c>
      <c r="C16" s="2">
        <v>160</v>
      </c>
      <c r="D16" s="2">
        <v>32</v>
      </c>
    </row>
    <row r="17" spans="1:4">
      <c r="A17" s="2" t="s">
        <v>121</v>
      </c>
      <c r="B17" s="3">
        <v>40</v>
      </c>
      <c r="C17" s="2">
        <v>200</v>
      </c>
      <c r="D17" s="2">
        <v>30</v>
      </c>
    </row>
    <row r="18" spans="1:4">
      <c r="A18" s="2" t="s">
        <v>122</v>
      </c>
      <c r="B18" s="3">
        <v>10</v>
      </c>
      <c r="C18" s="2">
        <v>40</v>
      </c>
      <c r="D18" s="2">
        <v>40</v>
      </c>
    </row>
    <row r="19" spans="1:4">
      <c r="A19" s="2" t="s">
        <v>123</v>
      </c>
      <c r="B19" s="3">
        <v>10</v>
      </c>
      <c r="C19" s="2">
        <v>40</v>
      </c>
      <c r="D19" s="2">
        <v>40</v>
      </c>
    </row>
    <row r="20" spans="1:4">
      <c r="A20" s="2" t="s">
        <v>124</v>
      </c>
      <c r="B20" s="3">
        <v>10</v>
      </c>
      <c r="C20" s="2">
        <v>120</v>
      </c>
      <c r="D20" s="2">
        <v>33</v>
      </c>
    </row>
    <row r="21" spans="1:4">
      <c r="A21" s="2" t="s">
        <v>125</v>
      </c>
      <c r="B21" s="3">
        <v>10</v>
      </c>
      <c r="C21" s="2">
        <v>200</v>
      </c>
      <c r="D21" s="2">
        <v>33</v>
      </c>
    </row>
    <row r="22" spans="1:4">
      <c r="A22" s="2" t="s">
        <v>126</v>
      </c>
      <c r="B22" s="3">
        <v>90</v>
      </c>
      <c r="C22" s="2">
        <v>10</v>
      </c>
      <c r="D22" s="2">
        <v>33</v>
      </c>
    </row>
    <row r="23" spans="1:4">
      <c r="A23" s="2" t="s">
        <v>127</v>
      </c>
      <c r="B23" s="3">
        <v>50</v>
      </c>
      <c r="C23" s="2">
        <v>200</v>
      </c>
      <c r="D23" s="2">
        <v>30</v>
      </c>
    </row>
    <row r="24" spans="1:4">
      <c r="A24" s="2" t="s">
        <v>128</v>
      </c>
      <c r="B24" s="3">
        <v>50</v>
      </c>
      <c r="C24" s="2">
        <v>18</v>
      </c>
      <c r="D24" s="2">
        <v>33</v>
      </c>
    </row>
    <row r="25" spans="1:4">
      <c r="A25" s="2" t="s">
        <v>129</v>
      </c>
      <c r="B25" s="3">
        <v>50</v>
      </c>
      <c r="C25" s="2">
        <v>50</v>
      </c>
      <c r="D25" s="2">
        <v>33</v>
      </c>
    </row>
    <row r="26" spans="1:4">
      <c r="A26" s="2" t="s">
        <v>130</v>
      </c>
      <c r="B26" s="3">
        <v>50</v>
      </c>
      <c r="C26" s="2">
        <v>300</v>
      </c>
      <c r="D26" s="2">
        <v>30</v>
      </c>
    </row>
    <row r="27" spans="1:4">
      <c r="A27" s="2" t="s">
        <v>131</v>
      </c>
      <c r="B27" s="3">
        <v>50</v>
      </c>
      <c r="C27" s="2">
        <v>200</v>
      </c>
      <c r="D27" s="2">
        <v>33</v>
      </c>
    </row>
    <row r="28" spans="1:4">
      <c r="A28" s="2" t="s">
        <v>132</v>
      </c>
      <c r="B28" s="3">
        <v>90</v>
      </c>
      <c r="C28" s="2">
        <v>200</v>
      </c>
      <c r="D28" s="2">
        <v>33</v>
      </c>
    </row>
    <row r="29" spans="1:4">
      <c r="A29" s="2" t="s">
        <v>133</v>
      </c>
      <c r="B29" s="3">
        <v>90</v>
      </c>
      <c r="C29" s="2">
        <v>120</v>
      </c>
      <c r="D29" s="2">
        <v>32</v>
      </c>
    </row>
    <row r="30" spans="1:4">
      <c r="A30" s="2" t="s">
        <v>134</v>
      </c>
      <c r="B30" s="3">
        <v>90</v>
      </c>
      <c r="C30" s="2">
        <v>200</v>
      </c>
      <c r="D30" s="2">
        <v>40</v>
      </c>
    </row>
    <row r="31" spans="1:4">
      <c r="A31" s="2" t="s">
        <v>135</v>
      </c>
      <c r="B31" s="3">
        <v>30</v>
      </c>
      <c r="C31" s="2">
        <v>300</v>
      </c>
      <c r="D31" s="2">
        <v>30</v>
      </c>
    </row>
    <row r="32" spans="1:4">
      <c r="A32" s="2" t="s">
        <v>136</v>
      </c>
      <c r="B32" s="3">
        <v>20</v>
      </c>
      <c r="C32" s="2">
        <v>200</v>
      </c>
      <c r="D32" s="2">
        <v>33</v>
      </c>
    </row>
    <row r="33" spans="1:4">
      <c r="A33" s="2" t="s">
        <v>137</v>
      </c>
      <c r="B33" s="3">
        <v>20</v>
      </c>
      <c r="C33" s="2">
        <v>9</v>
      </c>
      <c r="D33" s="2">
        <v>35</v>
      </c>
    </row>
    <row r="34" spans="1:4">
      <c r="A34" s="2" t="s">
        <v>138</v>
      </c>
      <c r="B34" s="3">
        <v>20</v>
      </c>
      <c r="C34" s="2">
        <v>25</v>
      </c>
      <c r="D34" s="2">
        <v>40</v>
      </c>
    </row>
    <row r="35" spans="1:4">
      <c r="A35" s="2" t="s">
        <v>139</v>
      </c>
      <c r="B35" s="3">
        <v>70</v>
      </c>
      <c r="C35" s="2">
        <v>20</v>
      </c>
      <c r="D35" s="2">
        <v>24</v>
      </c>
    </row>
    <row r="36" spans="1:4">
      <c r="A36" s="2" t="s">
        <v>140</v>
      </c>
      <c r="B36" s="3">
        <v>20</v>
      </c>
      <c r="C36" s="2">
        <v>50</v>
      </c>
      <c r="D36" s="2">
        <v>30</v>
      </c>
    </row>
    <row r="37" spans="1:4">
      <c r="A37" s="2" t="s">
        <v>141</v>
      </c>
      <c r="B37" s="3">
        <v>10</v>
      </c>
      <c r="C37" s="2">
        <v>20</v>
      </c>
      <c r="D37" s="2">
        <v>40</v>
      </c>
    </row>
    <row r="38" spans="1:4">
      <c r="A38" s="2" t="s">
        <v>142</v>
      </c>
      <c r="B38" s="3">
        <v>10</v>
      </c>
      <c r="C38" s="2">
        <v>40</v>
      </c>
      <c r="D38" s="2">
        <v>56</v>
      </c>
    </row>
    <row r="39" spans="1:4">
      <c r="A39" s="2" t="s">
        <v>143</v>
      </c>
      <c r="B39" s="3">
        <v>60</v>
      </c>
      <c r="C39" s="2">
        <v>300</v>
      </c>
      <c r="D39" s="2">
        <v>32</v>
      </c>
    </row>
    <row r="40" spans="1:4">
      <c r="A40" s="2" t="s">
        <v>144</v>
      </c>
      <c r="B40" s="3">
        <v>90</v>
      </c>
      <c r="C40" s="2">
        <v>80</v>
      </c>
      <c r="D40" s="2">
        <v>33</v>
      </c>
    </row>
    <row r="41" spans="1:4">
      <c r="A41" s="2" t="s">
        <v>145</v>
      </c>
      <c r="B41" s="3">
        <v>90</v>
      </c>
      <c r="C41" s="2">
        <v>40</v>
      </c>
      <c r="D41" s="2">
        <v>40</v>
      </c>
    </row>
    <row r="42" spans="1:4">
      <c r="A42" s="2" t="s">
        <v>146</v>
      </c>
      <c r="B42" s="3">
        <v>90</v>
      </c>
      <c r="C42" s="2">
        <v>300</v>
      </c>
      <c r="D42" s="2">
        <v>32</v>
      </c>
    </row>
    <row r="43" spans="1:4">
      <c r="A43" s="2" t="s">
        <v>147</v>
      </c>
      <c r="B43" s="3">
        <v>70</v>
      </c>
      <c r="C43" s="2">
        <v>80</v>
      </c>
      <c r="D43" s="2">
        <v>33</v>
      </c>
    </row>
    <row r="44" spans="1:4">
      <c r="A44" s="2" t="s">
        <v>148</v>
      </c>
      <c r="B44" s="3">
        <v>10</v>
      </c>
      <c r="C44" s="2">
        <v>120</v>
      </c>
      <c r="D44" s="2">
        <v>32</v>
      </c>
    </row>
    <row r="45" spans="1:4">
      <c r="A45" s="2" t="s">
        <v>149</v>
      </c>
      <c r="B45" s="3">
        <v>10</v>
      </c>
      <c r="C45" s="2">
        <v>75</v>
      </c>
      <c r="D45" s="2">
        <v>48</v>
      </c>
    </row>
    <row r="46" spans="1:4">
      <c r="A46" s="2" t="s">
        <v>150</v>
      </c>
      <c r="B46" s="3">
        <v>90</v>
      </c>
      <c r="C46" s="2">
        <v>570</v>
      </c>
      <c r="D46" s="2">
        <v>33</v>
      </c>
    </row>
    <row r="47" spans="1:4">
      <c r="A47" s="2" t="s">
        <v>151</v>
      </c>
      <c r="B47" s="3">
        <v>60</v>
      </c>
      <c r="C47" s="2">
        <v>215</v>
      </c>
      <c r="D47" s="2">
        <v>50</v>
      </c>
    </row>
    <row r="48" spans="1:4">
      <c r="A48" s="2" t="s">
        <v>152</v>
      </c>
      <c r="B48" s="3">
        <v>60</v>
      </c>
      <c r="C48" s="2">
        <v>215</v>
      </c>
      <c r="D48" s="2">
        <v>50</v>
      </c>
    </row>
    <row r="49" spans="1:4">
      <c r="A49" s="2" t="s">
        <v>153</v>
      </c>
      <c r="B49" s="3">
        <v>60</v>
      </c>
      <c r="C49" s="2">
        <v>40</v>
      </c>
      <c r="D49" s="2">
        <v>53</v>
      </c>
    </row>
    <row r="50" spans="1:4">
      <c r="A50" s="2" t="s">
        <v>154</v>
      </c>
      <c r="B50" s="3">
        <v>10</v>
      </c>
      <c r="C50" s="2">
        <v>90</v>
      </c>
      <c r="D50" s="2">
        <v>40</v>
      </c>
    </row>
    <row r="51" spans="1:4">
      <c r="A51" s="2" t="s">
        <v>155</v>
      </c>
      <c r="B51" s="3">
        <v>90</v>
      </c>
      <c r="C51" s="2">
        <v>260</v>
      </c>
      <c r="D51" s="2">
        <v>20</v>
      </c>
    </row>
    <row r="52" spans="1:4">
      <c r="A52" s="2" t="s">
        <v>156</v>
      </c>
      <c r="B52" s="3">
        <v>90</v>
      </c>
      <c r="C52" s="2">
        <v>130</v>
      </c>
      <c r="D52" s="2">
        <v>20</v>
      </c>
    </row>
    <row r="53" spans="1:4">
      <c r="A53" s="2" t="s">
        <v>157</v>
      </c>
      <c r="B53" s="3">
        <v>50</v>
      </c>
      <c r="C53" s="2">
        <v>130</v>
      </c>
      <c r="D53" s="2">
        <v>20</v>
      </c>
    </row>
    <row r="54" spans="1:4">
      <c r="A54" s="2" t="s">
        <v>158</v>
      </c>
      <c r="B54" s="3">
        <v>90</v>
      </c>
      <c r="C54" s="2">
        <v>260</v>
      </c>
      <c r="D54" s="2">
        <v>20</v>
      </c>
    </row>
    <row r="55" spans="1:4">
      <c r="A55" s="2" t="s">
        <v>159</v>
      </c>
      <c r="B55" s="3">
        <v>40</v>
      </c>
      <c r="C55" s="2">
        <v>160</v>
      </c>
      <c r="D55" s="2">
        <v>32</v>
      </c>
    </row>
    <row r="56" spans="1:4">
      <c r="A56" s="2" t="s">
        <v>160</v>
      </c>
      <c r="B56" s="3">
        <v>50</v>
      </c>
      <c r="C56" s="2">
        <v>200</v>
      </c>
      <c r="D56" s="2">
        <v>33</v>
      </c>
    </row>
    <row r="57" spans="1:4">
      <c r="A57" s="2" t="s">
        <v>161</v>
      </c>
      <c r="B57" s="3">
        <v>50</v>
      </c>
      <c r="C57" s="2">
        <v>100</v>
      </c>
      <c r="D57" s="2">
        <v>50</v>
      </c>
    </row>
    <row r="58" spans="1:4">
      <c r="A58" s="2" t="s">
        <v>162</v>
      </c>
      <c r="B58" s="3">
        <v>50</v>
      </c>
      <c r="C58" s="2">
        <v>200</v>
      </c>
      <c r="D58" s="2">
        <v>20</v>
      </c>
    </row>
    <row r="59" spans="1:4">
      <c r="A59" s="2" t="s">
        <v>163</v>
      </c>
      <c r="B59" s="3">
        <v>50</v>
      </c>
      <c r="C59" s="2">
        <v>100</v>
      </c>
      <c r="D59" s="2">
        <v>33</v>
      </c>
    </row>
    <row r="60" spans="1:4">
      <c r="A60" s="2" t="s">
        <v>164</v>
      </c>
      <c r="B60" s="3">
        <v>30</v>
      </c>
      <c r="C60" s="2">
        <v>40</v>
      </c>
      <c r="D60" s="2">
        <v>33</v>
      </c>
    </row>
    <row r="61" spans="1:4">
      <c r="A61" s="2" t="s">
        <v>165</v>
      </c>
      <c r="B61" s="3">
        <v>30</v>
      </c>
      <c r="C61" s="2">
        <v>1060</v>
      </c>
      <c r="D61" s="2">
        <v>33</v>
      </c>
    </row>
    <row r="62" spans="1:4">
      <c r="A62" s="2" t="s">
        <v>166</v>
      </c>
      <c r="B62" s="3">
        <v>90</v>
      </c>
      <c r="C62" s="2">
        <v>7840</v>
      </c>
      <c r="D62" s="2">
        <v>33</v>
      </c>
    </row>
    <row r="63" spans="1:4">
      <c r="A63" s="2" t="s">
        <v>167</v>
      </c>
      <c r="B63" s="3">
        <v>60</v>
      </c>
      <c r="C63" s="2">
        <v>100</v>
      </c>
      <c r="D63" s="2">
        <v>33</v>
      </c>
    </row>
    <row r="64" spans="1:4">
      <c r="A64" s="2" t="s">
        <v>168</v>
      </c>
      <c r="B64" s="3">
        <v>90</v>
      </c>
      <c r="C64" s="2">
        <v>160</v>
      </c>
      <c r="D64" s="2">
        <v>32</v>
      </c>
    </row>
    <row r="65" spans="1:4">
      <c r="A65" s="2" t="s">
        <v>169</v>
      </c>
      <c r="B65" s="3">
        <v>70</v>
      </c>
      <c r="C65" s="2">
        <v>75</v>
      </c>
      <c r="D65" s="2">
        <v>20</v>
      </c>
    </row>
    <row r="66" spans="1:4">
      <c r="A66" s="2" t="s">
        <v>170</v>
      </c>
      <c r="B66" s="3">
        <v>20</v>
      </c>
      <c r="C66" s="2">
        <v>75</v>
      </c>
      <c r="D66" s="2">
        <v>33</v>
      </c>
    </row>
    <row r="67" spans="1:4">
      <c r="A67" s="2" t="s">
        <v>171</v>
      </c>
      <c r="B67" s="3">
        <v>20</v>
      </c>
      <c r="C67" s="2">
        <v>200</v>
      </c>
      <c r="D67" s="2">
        <v>20</v>
      </c>
    </row>
    <row r="68" spans="1:4">
      <c r="A68" s="2" t="s">
        <v>172</v>
      </c>
      <c r="B68" s="3">
        <v>90</v>
      </c>
      <c r="C68" s="2">
        <v>200</v>
      </c>
      <c r="D68" s="2">
        <v>20</v>
      </c>
    </row>
    <row r="69" spans="1:4">
      <c r="A69" s="2" t="s">
        <v>173</v>
      </c>
      <c r="B69" s="3">
        <v>20</v>
      </c>
      <c r="C69" s="2">
        <v>80</v>
      </c>
      <c r="D69" s="2">
        <v>40</v>
      </c>
    </row>
    <row r="70" spans="1:4">
      <c r="A70" s="2" t="s">
        <v>174</v>
      </c>
      <c r="B70" s="3">
        <v>90</v>
      </c>
      <c r="C70" s="2">
        <v>50</v>
      </c>
      <c r="D70" s="2">
        <v>18</v>
      </c>
    </row>
    <row r="71" spans="1:4">
      <c r="A71" s="2" t="s">
        <v>175</v>
      </c>
      <c r="B71" s="3">
        <v>30</v>
      </c>
      <c r="C71" s="2">
        <v>40</v>
      </c>
      <c r="D71" s="2">
        <v>44</v>
      </c>
    </row>
    <row r="72" spans="1:4">
      <c r="A72" s="2" t="s">
        <v>176</v>
      </c>
      <c r="B72" s="3">
        <v>30</v>
      </c>
      <c r="C72" s="2">
        <v>300</v>
      </c>
      <c r="D72" s="2">
        <v>20</v>
      </c>
    </row>
    <row r="73" spans="1:4">
      <c r="A73" s="2" t="s">
        <v>177</v>
      </c>
      <c r="B73" s="3">
        <v>30</v>
      </c>
      <c r="C73" s="2">
        <v>40</v>
      </c>
      <c r="D73" s="2">
        <v>40</v>
      </c>
    </row>
    <row r="74" spans="1:4">
      <c r="A74" s="2" t="s">
        <v>178</v>
      </c>
      <c r="B74" s="3">
        <v>30</v>
      </c>
      <c r="C74" s="2">
        <v>40</v>
      </c>
      <c r="D74" s="2">
        <v>40</v>
      </c>
    </row>
    <row r="75" spans="1:4">
      <c r="A75" s="2" t="s">
        <v>179</v>
      </c>
      <c r="B75" s="3">
        <v>90</v>
      </c>
      <c r="C75" s="2">
        <v>100</v>
      </c>
      <c r="D75" s="2">
        <v>80</v>
      </c>
    </row>
    <row r="76" spans="1:4">
      <c r="A76" s="2" t="s">
        <v>180</v>
      </c>
      <c r="B76" s="3">
        <v>30</v>
      </c>
      <c r="C76" s="2">
        <v>120</v>
      </c>
      <c r="D76" s="2">
        <v>33</v>
      </c>
    </row>
    <row r="77" spans="1:4">
      <c r="A77" s="2" t="s">
        <v>181</v>
      </c>
      <c r="B77" s="3">
        <v>30</v>
      </c>
      <c r="C77" s="2">
        <v>100</v>
      </c>
      <c r="D77" s="2">
        <v>33</v>
      </c>
    </row>
    <row r="78" spans="1:4">
      <c r="A78" s="2" t="s">
        <v>181</v>
      </c>
      <c r="B78" s="3">
        <v>30</v>
      </c>
      <c r="C78" s="2">
        <v>120</v>
      </c>
      <c r="D78" s="2">
        <v>33</v>
      </c>
    </row>
    <row r="79" spans="1:4">
      <c r="A79" s="2" t="s">
        <v>182</v>
      </c>
      <c r="B79" s="3">
        <v>30</v>
      </c>
      <c r="C79" s="2">
        <v>200</v>
      </c>
      <c r="D79" s="2">
        <v>30</v>
      </c>
    </row>
    <row r="80" spans="1:4">
      <c r="A80" s="2" t="s">
        <v>183</v>
      </c>
      <c r="B80" s="3">
        <v>30</v>
      </c>
      <c r="C80" s="2">
        <v>300</v>
      </c>
      <c r="D80" s="2">
        <v>30</v>
      </c>
    </row>
    <row r="81" spans="1:4">
      <c r="A81" s="2" t="s">
        <v>184</v>
      </c>
      <c r="B81" s="3">
        <v>90</v>
      </c>
      <c r="C81" s="2">
        <v>160</v>
      </c>
      <c r="D81" s="2">
        <v>40</v>
      </c>
    </row>
    <row r="82" spans="1:4">
      <c r="A82" s="2" t="s">
        <v>185</v>
      </c>
      <c r="B82" s="3">
        <v>30</v>
      </c>
      <c r="C82" s="2">
        <v>70</v>
      </c>
      <c r="D82" s="2">
        <v>54</v>
      </c>
    </row>
    <row r="83" spans="1:4">
      <c r="A83" s="2" t="s">
        <v>186</v>
      </c>
      <c r="B83" s="3">
        <v>30</v>
      </c>
      <c r="C83" s="2">
        <v>154</v>
      </c>
      <c r="D83" s="2">
        <v>33</v>
      </c>
    </row>
    <row r="84" spans="1:4">
      <c r="A84" s="2" t="s">
        <v>187</v>
      </c>
      <c r="B84" s="3">
        <v>90</v>
      </c>
      <c r="C84" s="2">
        <v>50</v>
      </c>
      <c r="D84" s="2">
        <v>36</v>
      </c>
    </row>
    <row r="85" spans="1:4">
      <c r="A85" s="2" t="s">
        <v>188</v>
      </c>
      <c r="B85" s="3">
        <v>90</v>
      </c>
      <c r="C85" s="2">
        <v>9</v>
      </c>
      <c r="D85" s="2">
        <v>33</v>
      </c>
    </row>
    <row r="86" spans="1:4">
      <c r="A86" s="2" t="s">
        <v>189</v>
      </c>
      <c r="B86" s="3">
        <v>90</v>
      </c>
      <c r="C86" s="2">
        <v>260</v>
      </c>
      <c r="D86" s="2">
        <v>20</v>
      </c>
    </row>
    <row r="87" spans="1:4">
      <c r="A87" s="2" t="s">
        <v>190</v>
      </c>
      <c r="B87" s="3">
        <v>20</v>
      </c>
      <c r="C87" s="2">
        <v>300</v>
      </c>
      <c r="D87" s="2">
        <v>30</v>
      </c>
    </row>
    <row r="88" spans="1:4">
      <c r="A88" s="2" t="s">
        <v>191</v>
      </c>
      <c r="B88" s="3">
        <v>50</v>
      </c>
      <c r="C88" s="2">
        <v>300</v>
      </c>
      <c r="D88" s="2">
        <v>30</v>
      </c>
    </row>
    <row r="89" spans="1:4">
      <c r="A89" s="2" t="s">
        <v>192</v>
      </c>
      <c r="B89" s="3">
        <v>90</v>
      </c>
      <c r="C89" s="2">
        <v>300</v>
      </c>
      <c r="D89" s="2">
        <v>30</v>
      </c>
    </row>
    <row r="90" spans="1:4">
      <c r="A90" s="2" t="s">
        <v>193</v>
      </c>
      <c r="B90" s="3">
        <v>70</v>
      </c>
      <c r="C90" s="2">
        <v>200</v>
      </c>
      <c r="D90" s="2">
        <v>33</v>
      </c>
    </row>
    <row r="91" spans="1:4">
      <c r="A91" s="2" t="s">
        <v>194</v>
      </c>
      <c r="B91" s="3">
        <v>10</v>
      </c>
      <c r="C91" s="2">
        <v>160</v>
      </c>
      <c r="D91" s="2">
        <v>32</v>
      </c>
    </row>
  </sheetData>
  <phoneticPr fontId="0" type="noConversion"/>
  <printOptions horizontalCentered="1" gridLines="1"/>
  <pageMargins left="0.59055118110236227" right="0.59055118110236227" top="0.78740157480314965" bottom="0.78740157480314965" header="0" footer="0"/>
  <pageSetup paperSize="9" scale="95" fitToHeight="2" orientation="portrait" horizontalDpi="300" verticalDpi="300" r:id="rId1"/>
  <headerFooter alignWithMargins="0">
    <oddHeader>&amp;L&amp;F&amp;C&amp;A</oddHeader>
    <oddFooter>Almacén_4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workbookViewId="0"/>
  </sheetViews>
  <sheetFormatPr baseColWidth="10" defaultColWidth="27.796875" defaultRowHeight="15"/>
  <cols>
    <col min="1" max="1" width="27.796875" style="3"/>
    <col min="2" max="16384" width="27.796875" style="2"/>
  </cols>
  <sheetData>
    <row r="1" spans="1:2">
      <c r="A1" s="4" t="s">
        <v>98</v>
      </c>
      <c r="B1" s="4" t="s">
        <v>196</v>
      </c>
    </row>
    <row r="2" spans="1:2">
      <c r="A2" s="3">
        <v>10</v>
      </c>
      <c r="B2" s="2" t="s">
        <v>89</v>
      </c>
    </row>
    <row r="3" spans="1:2">
      <c r="A3" s="3">
        <v>20</v>
      </c>
      <c r="B3" s="2" t="s">
        <v>90</v>
      </c>
    </row>
    <row r="4" spans="1:2">
      <c r="A4" s="3">
        <v>30</v>
      </c>
      <c r="B4" s="2" t="s">
        <v>91</v>
      </c>
    </row>
    <row r="5" spans="1:2">
      <c r="A5" s="3">
        <v>40</v>
      </c>
      <c r="B5" s="2" t="s">
        <v>92</v>
      </c>
    </row>
    <row r="6" spans="1:2">
      <c r="A6" s="3">
        <v>50</v>
      </c>
      <c r="B6" s="2" t="s">
        <v>93</v>
      </c>
    </row>
    <row r="7" spans="1:2">
      <c r="A7" s="3">
        <v>60</v>
      </c>
      <c r="B7" s="2" t="s">
        <v>94</v>
      </c>
    </row>
    <row r="8" spans="1:2">
      <c r="A8" s="3">
        <v>70</v>
      </c>
      <c r="B8" s="2" t="s">
        <v>95</v>
      </c>
    </row>
    <row r="9" spans="1:2">
      <c r="A9" s="3">
        <v>90</v>
      </c>
      <c r="B9" s="2" t="s">
        <v>96</v>
      </c>
    </row>
  </sheetData>
  <phoneticPr fontId="0" type="noConversion"/>
  <printOptions horizontalCentered="1" gridLines="1"/>
  <pageMargins left="0.59055118110236227" right="0.59055118110236227" top="0.78740157480314965" bottom="0.78740157480314965" header="0" footer="0"/>
  <pageSetup paperSize="9" scale="95" orientation="portrait" r:id="rId1"/>
  <headerFooter alignWithMargins="0">
    <oddHeader>&amp;L&amp;F&amp;C&amp;A</oddHeader>
    <oddFooter>&amp;A&amp;RPágina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9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/>
  <cols>
    <col min="1" max="1" width="43.3984375" style="7" customWidth="1"/>
    <col min="2" max="2" width="19.796875" style="8" customWidth="1"/>
    <col min="3" max="3" width="17.19921875" style="7" customWidth="1"/>
    <col min="4" max="16384" width="11.19921875" style="7"/>
  </cols>
  <sheetData>
    <row r="1" spans="1:3" ht="36" customHeight="1">
      <c r="A1" s="4" t="s">
        <v>203</v>
      </c>
      <c r="B1" s="4" t="s">
        <v>98</v>
      </c>
      <c r="C1" s="6" t="s">
        <v>206</v>
      </c>
    </row>
    <row r="2" spans="1:3">
      <c r="A2" s="7" t="s">
        <v>0</v>
      </c>
      <c r="B2" s="8">
        <v>70</v>
      </c>
      <c r="C2" s="7">
        <v>6</v>
      </c>
    </row>
    <row r="3" spans="1:3">
      <c r="A3" s="7" t="s">
        <v>1</v>
      </c>
      <c r="B3" s="8">
        <v>20</v>
      </c>
      <c r="C3" s="7">
        <v>8</v>
      </c>
    </row>
    <row r="4" spans="1:3">
      <c r="A4" s="7" t="s">
        <v>2</v>
      </c>
      <c r="B4" s="8">
        <v>50</v>
      </c>
      <c r="C4" s="7">
        <v>28</v>
      </c>
    </row>
    <row r="5" spans="1:3">
      <c r="A5" s="7" t="s">
        <v>3</v>
      </c>
      <c r="B5" s="8">
        <v>90</v>
      </c>
      <c r="C5" s="7">
        <v>5</v>
      </c>
    </row>
    <row r="6" spans="1:3">
      <c r="A6" s="7" t="s">
        <v>195</v>
      </c>
      <c r="B6" s="8">
        <v>90</v>
      </c>
      <c r="C6" s="7">
        <v>14</v>
      </c>
    </row>
    <row r="7" spans="1:3">
      <c r="A7" s="7" t="s">
        <v>4</v>
      </c>
      <c r="B7" s="8">
        <v>10</v>
      </c>
      <c r="C7" s="7">
        <v>16</v>
      </c>
    </row>
    <row r="8" spans="1:3">
      <c r="A8" s="7" t="s">
        <v>5</v>
      </c>
      <c r="B8" s="8">
        <v>20</v>
      </c>
      <c r="C8" s="7">
        <v>7</v>
      </c>
    </row>
    <row r="9" spans="1:3">
      <c r="A9" s="7" t="s">
        <v>6</v>
      </c>
      <c r="B9" s="8">
        <v>10</v>
      </c>
      <c r="C9" s="7">
        <v>5</v>
      </c>
    </row>
    <row r="10" spans="1:3">
      <c r="A10" s="7" t="s">
        <v>7</v>
      </c>
      <c r="B10" s="8">
        <v>10</v>
      </c>
      <c r="C10" s="7">
        <v>7</v>
      </c>
    </row>
    <row r="11" spans="1:3">
      <c r="A11" s="7" t="s">
        <v>8</v>
      </c>
      <c r="B11" s="8">
        <v>90</v>
      </c>
      <c r="C11" s="7">
        <v>21</v>
      </c>
    </row>
    <row r="12" spans="1:3">
      <c r="A12" s="7" t="s">
        <v>9</v>
      </c>
      <c r="B12" s="8">
        <v>50</v>
      </c>
      <c r="C12" s="7">
        <v>2</v>
      </c>
    </row>
    <row r="13" spans="1:3">
      <c r="A13" s="7" t="s">
        <v>10</v>
      </c>
      <c r="B13" s="8">
        <v>50</v>
      </c>
      <c r="C13" s="7">
        <v>2</v>
      </c>
    </row>
    <row r="14" spans="1:3">
      <c r="A14" s="7" t="s">
        <v>11</v>
      </c>
      <c r="B14" s="8">
        <v>50</v>
      </c>
      <c r="C14" s="7">
        <v>3</v>
      </c>
    </row>
    <row r="15" spans="1:3">
      <c r="A15" s="7" t="s">
        <v>12</v>
      </c>
      <c r="B15" s="8">
        <v>50</v>
      </c>
      <c r="C15" s="7">
        <v>6</v>
      </c>
    </row>
    <row r="16" spans="1:3">
      <c r="A16" s="7" t="s">
        <v>13</v>
      </c>
      <c r="B16" s="8">
        <v>20</v>
      </c>
      <c r="C16" s="7">
        <v>31</v>
      </c>
    </row>
    <row r="17" spans="1:3">
      <c r="A17" s="7" t="s">
        <v>14</v>
      </c>
      <c r="B17" s="8">
        <v>40</v>
      </c>
      <c r="C17" s="7">
        <v>9</v>
      </c>
    </row>
    <row r="18" spans="1:3">
      <c r="A18" s="7" t="s">
        <v>15</v>
      </c>
      <c r="B18" s="8">
        <v>10</v>
      </c>
      <c r="C18" s="7">
        <v>22</v>
      </c>
    </row>
    <row r="19" spans="1:3">
      <c r="A19" s="7" t="s">
        <v>16</v>
      </c>
      <c r="B19" s="8">
        <v>10</v>
      </c>
      <c r="C19" s="7">
        <v>99</v>
      </c>
    </row>
    <row r="20" spans="1:3">
      <c r="A20" s="7" t="s">
        <v>17</v>
      </c>
      <c r="B20" s="8">
        <v>10</v>
      </c>
      <c r="C20" s="7">
        <v>76</v>
      </c>
    </row>
    <row r="21" spans="1:3">
      <c r="A21" s="7" t="s">
        <v>18</v>
      </c>
      <c r="B21" s="8">
        <v>10</v>
      </c>
      <c r="C21" s="7">
        <v>30</v>
      </c>
    </row>
    <row r="22" spans="1:3">
      <c r="A22" s="7" t="s">
        <v>19</v>
      </c>
      <c r="B22" s="8">
        <v>90</v>
      </c>
      <c r="C22" s="7">
        <v>1</v>
      </c>
    </row>
    <row r="23" spans="1:3">
      <c r="A23" s="7" t="s">
        <v>20</v>
      </c>
      <c r="B23" s="8">
        <v>50</v>
      </c>
      <c r="C23" s="7">
        <v>39</v>
      </c>
    </row>
    <row r="24" spans="1:3">
      <c r="A24" s="7" t="s">
        <v>21</v>
      </c>
      <c r="B24" s="8">
        <v>50</v>
      </c>
      <c r="C24" s="7">
        <v>2</v>
      </c>
    </row>
    <row r="25" spans="1:3">
      <c r="A25" s="7" t="s">
        <v>22</v>
      </c>
      <c r="B25" s="8">
        <v>50</v>
      </c>
      <c r="C25" s="7">
        <v>9</v>
      </c>
    </row>
    <row r="26" spans="1:3">
      <c r="A26" s="7" t="s">
        <v>23</v>
      </c>
      <c r="B26" s="8">
        <v>50</v>
      </c>
      <c r="C26" s="7">
        <v>85</v>
      </c>
    </row>
    <row r="27" spans="1:3">
      <c r="A27" s="7" t="s">
        <v>24</v>
      </c>
      <c r="B27" s="8">
        <v>50</v>
      </c>
      <c r="C27" s="7">
        <v>49</v>
      </c>
    </row>
    <row r="28" spans="1:3">
      <c r="A28" s="7" t="s">
        <v>25</v>
      </c>
      <c r="B28" s="8">
        <v>90</v>
      </c>
      <c r="C28" s="7">
        <v>82</v>
      </c>
    </row>
    <row r="29" spans="1:3">
      <c r="A29" s="7" t="s">
        <v>26</v>
      </c>
      <c r="B29" s="8">
        <v>90</v>
      </c>
      <c r="C29" s="7">
        <v>42</v>
      </c>
    </row>
    <row r="30" spans="1:3">
      <c r="A30" s="7" t="s">
        <v>27</v>
      </c>
      <c r="B30" s="8">
        <v>90</v>
      </c>
      <c r="C30" s="7">
        <v>111</v>
      </c>
    </row>
    <row r="31" spans="1:3">
      <c r="A31" s="7" t="s">
        <v>28</v>
      </c>
      <c r="B31" s="8">
        <v>30</v>
      </c>
      <c r="C31" s="7">
        <v>413</v>
      </c>
    </row>
    <row r="32" spans="1:3">
      <c r="A32" s="7" t="s">
        <v>29</v>
      </c>
      <c r="B32" s="8">
        <v>20</v>
      </c>
      <c r="C32" s="7">
        <v>14</v>
      </c>
    </row>
    <row r="33" spans="1:3">
      <c r="A33" s="7" t="s">
        <v>30</v>
      </c>
      <c r="B33" s="8">
        <v>20</v>
      </c>
      <c r="C33" s="7">
        <v>35</v>
      </c>
    </row>
    <row r="34" spans="1:3">
      <c r="A34" s="7" t="s">
        <v>31</v>
      </c>
      <c r="B34" s="8">
        <v>20</v>
      </c>
      <c r="C34" s="7">
        <v>128</v>
      </c>
    </row>
    <row r="35" spans="1:3">
      <c r="A35" s="7" t="s">
        <v>32</v>
      </c>
      <c r="B35" s="8">
        <v>70</v>
      </c>
      <c r="C35" s="7">
        <v>43</v>
      </c>
    </row>
    <row r="36" spans="1:3">
      <c r="A36" s="7" t="s">
        <v>33</v>
      </c>
      <c r="B36" s="8">
        <v>20</v>
      </c>
      <c r="C36" s="7">
        <v>42</v>
      </c>
    </row>
    <row r="37" spans="1:3">
      <c r="A37" s="7" t="s">
        <v>34</v>
      </c>
      <c r="B37" s="8">
        <v>10</v>
      </c>
      <c r="C37" s="7">
        <v>68</v>
      </c>
    </row>
    <row r="38" spans="1:3">
      <c r="A38" s="7" t="s">
        <v>35</v>
      </c>
      <c r="B38" s="8">
        <v>10</v>
      </c>
      <c r="C38" s="7">
        <v>7</v>
      </c>
    </row>
    <row r="39" spans="1:3">
      <c r="A39" s="7" t="s">
        <v>36</v>
      </c>
      <c r="B39" s="8">
        <v>60</v>
      </c>
      <c r="C39" s="7">
        <v>160</v>
      </c>
    </row>
    <row r="40" spans="1:3">
      <c r="A40" s="7" t="s">
        <v>37</v>
      </c>
      <c r="B40" s="8">
        <v>90</v>
      </c>
      <c r="C40" s="7">
        <v>128</v>
      </c>
    </row>
    <row r="41" spans="1:3">
      <c r="A41" s="7" t="s">
        <v>38</v>
      </c>
      <c r="B41" s="8">
        <v>90</v>
      </c>
      <c r="C41" s="7">
        <v>31</v>
      </c>
    </row>
    <row r="42" spans="1:3">
      <c r="A42" s="7" t="s">
        <v>39</v>
      </c>
      <c r="B42" s="8">
        <v>90</v>
      </c>
      <c r="C42" s="7">
        <v>6</v>
      </c>
    </row>
    <row r="43" spans="1:3">
      <c r="A43" s="7" t="s">
        <v>40</v>
      </c>
      <c r="B43" s="8">
        <v>70</v>
      </c>
      <c r="C43" s="7">
        <v>34</v>
      </c>
    </row>
    <row r="44" spans="1:3">
      <c r="A44" s="7" t="s">
        <v>41</v>
      </c>
      <c r="B44" s="8">
        <v>10</v>
      </c>
      <c r="C44" s="7">
        <v>35</v>
      </c>
    </row>
    <row r="45" spans="1:3">
      <c r="A45" s="7" t="s">
        <v>42</v>
      </c>
      <c r="B45" s="8">
        <v>10</v>
      </c>
      <c r="C45" s="7">
        <v>63</v>
      </c>
    </row>
    <row r="46" spans="1:3">
      <c r="A46" s="7" t="s">
        <v>43</v>
      </c>
      <c r="B46" s="8">
        <v>90</v>
      </c>
      <c r="C46" s="7">
        <v>35</v>
      </c>
    </row>
    <row r="47" spans="1:3">
      <c r="A47" s="7" t="s">
        <v>44</v>
      </c>
      <c r="B47" s="8">
        <v>60</v>
      </c>
      <c r="C47" s="7">
        <v>80</v>
      </c>
    </row>
    <row r="48" spans="1:3">
      <c r="A48" s="7" t="s">
        <v>45</v>
      </c>
      <c r="B48" s="8">
        <v>60</v>
      </c>
      <c r="C48" s="7">
        <v>40</v>
      </c>
    </row>
    <row r="49" spans="1:3">
      <c r="A49" s="7" t="s">
        <v>46</v>
      </c>
      <c r="B49" s="8">
        <v>60</v>
      </c>
      <c r="C49" s="7">
        <v>7</v>
      </c>
    </row>
    <row r="50" spans="1:3">
      <c r="A50" s="7" t="s">
        <v>47</v>
      </c>
      <c r="B50" s="8">
        <v>10</v>
      </c>
      <c r="C50" s="7">
        <v>119</v>
      </c>
    </row>
    <row r="51" spans="1:3">
      <c r="A51" s="7" t="s">
        <v>48</v>
      </c>
      <c r="B51" s="8">
        <v>90</v>
      </c>
      <c r="C51" s="7">
        <v>30</v>
      </c>
    </row>
    <row r="52" spans="1:3">
      <c r="A52" s="7" t="s">
        <v>49</v>
      </c>
      <c r="B52" s="8">
        <v>90</v>
      </c>
      <c r="C52" s="7">
        <v>16</v>
      </c>
    </row>
    <row r="53" spans="1:3">
      <c r="A53" s="7" t="s">
        <v>50</v>
      </c>
      <c r="B53" s="8">
        <v>50</v>
      </c>
      <c r="C53" s="7">
        <v>6</v>
      </c>
    </row>
    <row r="54" spans="1:3">
      <c r="A54" s="7" t="s">
        <v>51</v>
      </c>
      <c r="B54" s="8">
        <v>90</v>
      </c>
      <c r="C54" s="7">
        <v>11</v>
      </c>
    </row>
    <row r="55" spans="1:3">
      <c r="A55" s="7" t="s">
        <v>52</v>
      </c>
      <c r="B55" s="8">
        <v>40</v>
      </c>
      <c r="C55" s="7">
        <v>98</v>
      </c>
    </row>
    <row r="56" spans="1:3">
      <c r="A56" s="7" t="s">
        <v>53</v>
      </c>
      <c r="B56" s="8">
        <v>50</v>
      </c>
      <c r="C56" s="7">
        <v>65</v>
      </c>
    </row>
    <row r="57" spans="1:3">
      <c r="A57" s="7" t="s">
        <v>54</v>
      </c>
      <c r="B57" s="8">
        <v>50</v>
      </c>
      <c r="C57" s="7">
        <v>3</v>
      </c>
    </row>
    <row r="58" spans="1:3">
      <c r="A58" s="7" t="s">
        <v>55</v>
      </c>
      <c r="B58" s="8">
        <v>50</v>
      </c>
      <c r="C58" s="7">
        <v>47</v>
      </c>
    </row>
    <row r="59" spans="1:3">
      <c r="A59" s="7" t="s">
        <v>56</v>
      </c>
      <c r="B59" s="8">
        <v>50</v>
      </c>
      <c r="C59" s="7">
        <v>25</v>
      </c>
    </row>
    <row r="60" spans="1:3">
      <c r="A60" s="7" t="s">
        <v>57</v>
      </c>
      <c r="B60" s="8">
        <v>30</v>
      </c>
      <c r="C60" s="7">
        <v>27</v>
      </c>
    </row>
    <row r="61" spans="1:3">
      <c r="A61" s="7" t="s">
        <v>58</v>
      </c>
      <c r="B61" s="8">
        <v>30</v>
      </c>
      <c r="C61" s="7">
        <v>4</v>
      </c>
    </row>
    <row r="62" spans="1:3">
      <c r="A62" s="7" t="s">
        <v>59</v>
      </c>
      <c r="B62" s="8">
        <v>90</v>
      </c>
      <c r="C62" s="7">
        <v>9</v>
      </c>
    </row>
    <row r="63" spans="1:3">
      <c r="A63" s="7" t="s">
        <v>60</v>
      </c>
      <c r="B63" s="8">
        <v>60</v>
      </c>
      <c r="C63" s="7">
        <v>7</v>
      </c>
    </row>
    <row r="64" spans="1:3">
      <c r="A64" s="7" t="s">
        <v>61</v>
      </c>
      <c r="B64" s="8">
        <v>90</v>
      </c>
      <c r="C64" s="7">
        <v>12</v>
      </c>
    </row>
    <row r="65" spans="1:3">
      <c r="A65" s="7" t="s">
        <v>62</v>
      </c>
      <c r="B65" s="8">
        <v>70</v>
      </c>
      <c r="C65" s="7">
        <v>16</v>
      </c>
    </row>
    <row r="66" spans="1:3">
      <c r="A66" s="7" t="s">
        <v>63</v>
      </c>
      <c r="B66" s="8">
        <v>20</v>
      </c>
      <c r="C66" s="7">
        <v>11</v>
      </c>
    </row>
    <row r="67" spans="1:3">
      <c r="A67" s="7" t="s">
        <v>64</v>
      </c>
      <c r="B67" s="8">
        <v>20</v>
      </c>
      <c r="C67" s="7">
        <v>20</v>
      </c>
    </row>
    <row r="68" spans="1:3">
      <c r="A68" s="7" t="s">
        <v>65</v>
      </c>
      <c r="B68" s="8">
        <v>90</v>
      </c>
      <c r="C68" s="7">
        <v>11</v>
      </c>
    </row>
    <row r="69" spans="1:3">
      <c r="A69" s="7" t="s">
        <v>66</v>
      </c>
      <c r="B69" s="8">
        <v>20</v>
      </c>
      <c r="C69" s="7">
        <v>19</v>
      </c>
    </row>
    <row r="70" spans="1:3">
      <c r="A70" s="7" t="s">
        <v>67</v>
      </c>
      <c r="B70" s="8">
        <v>90</v>
      </c>
      <c r="C70" s="7">
        <v>70</v>
      </c>
    </row>
    <row r="71" spans="1:3">
      <c r="A71" s="7" t="s">
        <v>68</v>
      </c>
      <c r="B71" s="8">
        <v>30</v>
      </c>
      <c r="C71" s="7">
        <v>47</v>
      </c>
    </row>
    <row r="72" spans="1:3">
      <c r="A72" s="7" t="s">
        <v>69</v>
      </c>
      <c r="B72" s="8">
        <v>30</v>
      </c>
      <c r="C72" s="7">
        <v>39</v>
      </c>
    </row>
    <row r="73" spans="1:3">
      <c r="A73" s="7" t="s">
        <v>70</v>
      </c>
      <c r="B73" s="8">
        <v>30</v>
      </c>
      <c r="C73" s="7">
        <v>49</v>
      </c>
    </row>
    <row r="74" spans="1:3">
      <c r="A74" s="7" t="s">
        <v>71</v>
      </c>
      <c r="B74" s="8">
        <v>30</v>
      </c>
      <c r="C74" s="7">
        <v>13</v>
      </c>
    </row>
    <row r="75" spans="1:3">
      <c r="A75" s="7" t="s">
        <v>72</v>
      </c>
      <c r="B75" s="8">
        <v>90</v>
      </c>
      <c r="C75" s="7">
        <v>29</v>
      </c>
    </row>
    <row r="76" spans="1:3">
      <c r="A76" s="7" t="s">
        <v>73</v>
      </c>
      <c r="B76" s="8">
        <v>30</v>
      </c>
      <c r="C76" s="7">
        <v>9</v>
      </c>
    </row>
    <row r="77" spans="1:3">
      <c r="A77" s="7" t="s">
        <v>74</v>
      </c>
      <c r="B77" s="8">
        <v>30</v>
      </c>
      <c r="C77" s="7">
        <v>202</v>
      </c>
    </row>
    <row r="78" spans="1:3">
      <c r="A78" s="7" t="s">
        <v>74</v>
      </c>
      <c r="B78" s="8">
        <v>30</v>
      </c>
      <c r="C78" s="7">
        <v>66</v>
      </c>
    </row>
    <row r="79" spans="1:3">
      <c r="A79" s="7" t="s">
        <v>75</v>
      </c>
      <c r="B79" s="8">
        <v>30</v>
      </c>
      <c r="C79" s="7">
        <v>123</v>
      </c>
    </row>
    <row r="80" spans="1:3">
      <c r="A80" s="7" t="s">
        <v>76</v>
      </c>
      <c r="B80" s="8">
        <v>30</v>
      </c>
      <c r="C80" s="7">
        <v>119</v>
      </c>
    </row>
    <row r="81" spans="1:3">
      <c r="A81" s="7" t="s">
        <v>77</v>
      </c>
      <c r="B81" s="8">
        <v>90</v>
      </c>
      <c r="C81" s="7">
        <v>28</v>
      </c>
    </row>
    <row r="82" spans="1:3">
      <c r="A82" s="7" t="s">
        <v>78</v>
      </c>
      <c r="B82" s="8">
        <v>30</v>
      </c>
      <c r="C82" s="7">
        <v>87</v>
      </c>
    </row>
    <row r="83" spans="1:3">
      <c r="A83" s="7" t="s">
        <v>79</v>
      </c>
      <c r="B83" s="8">
        <v>30</v>
      </c>
      <c r="C83" s="7">
        <v>11</v>
      </c>
    </row>
    <row r="84" spans="1:3">
      <c r="A84" s="7" t="s">
        <v>80</v>
      </c>
      <c r="B84" s="8">
        <v>90</v>
      </c>
      <c r="C84" s="7">
        <v>5</v>
      </c>
    </row>
    <row r="85" spans="1:3">
      <c r="A85" s="7" t="s">
        <v>81</v>
      </c>
      <c r="B85" s="8">
        <v>90</v>
      </c>
      <c r="C85" s="7">
        <v>5</v>
      </c>
    </row>
    <row r="86" spans="1:3">
      <c r="A86" s="7" t="s">
        <v>82</v>
      </c>
      <c r="B86" s="8">
        <v>90</v>
      </c>
      <c r="C86" s="7">
        <v>12</v>
      </c>
    </row>
    <row r="87" spans="1:3">
      <c r="A87" s="7" t="s">
        <v>83</v>
      </c>
      <c r="B87" s="8">
        <v>20</v>
      </c>
      <c r="C87" s="7">
        <v>10</v>
      </c>
    </row>
    <row r="88" spans="1:3">
      <c r="A88" s="7" t="s">
        <v>84</v>
      </c>
      <c r="B88" s="8">
        <v>50</v>
      </c>
      <c r="C88" s="7">
        <v>5</v>
      </c>
    </row>
    <row r="89" spans="1:3">
      <c r="A89" s="7" t="s">
        <v>85</v>
      </c>
      <c r="B89" s="8">
        <v>90</v>
      </c>
      <c r="C89" s="7">
        <v>13</v>
      </c>
    </row>
    <row r="90" spans="1:3">
      <c r="A90" s="7" t="s">
        <v>86</v>
      </c>
      <c r="B90" s="8">
        <v>70</v>
      </c>
      <c r="C90" s="7">
        <v>16</v>
      </c>
    </row>
    <row r="91" spans="1:3">
      <c r="A91" s="7" t="s">
        <v>87</v>
      </c>
      <c r="B91" s="8">
        <v>10</v>
      </c>
      <c r="C91" s="7">
        <v>104</v>
      </c>
    </row>
  </sheetData>
  <phoneticPr fontId="2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92"/>
  <sheetViews>
    <sheetView topLeftCell="A69" workbookViewId="0">
      <selection activeCell="B92" sqref="B92"/>
    </sheetView>
  </sheetViews>
  <sheetFormatPr baseColWidth="10" defaultColWidth="36" defaultRowHeight="15"/>
  <cols>
    <col min="1" max="1" width="36" style="2"/>
    <col min="2" max="2" width="18" style="2" customWidth="1"/>
    <col min="3" max="4" width="18" style="5" customWidth="1"/>
    <col min="5" max="16384" width="36" style="2"/>
  </cols>
  <sheetData>
    <row r="1" spans="1:4">
      <c r="A1" s="4" t="s">
        <v>203</v>
      </c>
      <c r="B1" s="4" t="s">
        <v>101</v>
      </c>
      <c r="C1" s="4" t="s">
        <v>102</v>
      </c>
      <c r="D1" s="4" t="s">
        <v>103</v>
      </c>
    </row>
    <row r="2" spans="1:4">
      <c r="A2" s="2" t="s">
        <v>107</v>
      </c>
      <c r="B2" s="2">
        <v>970</v>
      </c>
      <c r="C2" s="5">
        <v>287</v>
      </c>
      <c r="D2" s="5">
        <v>693.85714285714289</v>
      </c>
    </row>
    <row r="3" spans="1:4">
      <c r="A3" s="2" t="s">
        <v>108</v>
      </c>
      <c r="B3" s="2">
        <v>200</v>
      </c>
      <c r="C3" s="5">
        <v>63</v>
      </c>
      <c r="D3" s="5">
        <v>143.85714285714286</v>
      </c>
    </row>
    <row r="4" spans="1:4">
      <c r="A4" s="2" t="s">
        <v>109</v>
      </c>
      <c r="B4" s="2">
        <v>325</v>
      </c>
      <c r="C4" s="5">
        <v>100</v>
      </c>
      <c r="D4" s="5">
        <v>233.14285714285714</v>
      </c>
    </row>
    <row r="5" spans="1:4">
      <c r="A5" s="2" t="s">
        <v>110</v>
      </c>
      <c r="B5" s="2">
        <v>379</v>
      </c>
      <c r="C5" s="5">
        <v>108.28571428571429</v>
      </c>
      <c r="D5" s="5">
        <v>271.71428571428572</v>
      </c>
    </row>
    <row r="6" spans="1:4">
      <c r="A6" s="2" t="s">
        <v>210</v>
      </c>
      <c r="B6" s="2">
        <v>1474</v>
      </c>
      <c r="C6" s="5">
        <v>421.14285714285717</v>
      </c>
      <c r="D6" s="5">
        <v>1058</v>
      </c>
    </row>
    <row r="7" spans="1:4">
      <c r="A7" s="2" t="s">
        <v>111</v>
      </c>
      <c r="B7" s="2">
        <v>390</v>
      </c>
      <c r="C7" s="5">
        <v>111.42857142857143</v>
      </c>
      <c r="D7" s="5">
        <v>290</v>
      </c>
    </row>
    <row r="8" spans="1:4">
      <c r="A8" s="2" t="s">
        <v>112</v>
      </c>
      <c r="B8" s="2">
        <v>182</v>
      </c>
      <c r="C8" s="5">
        <v>54</v>
      </c>
      <c r="D8" s="5">
        <v>131</v>
      </c>
    </row>
    <row r="9" spans="1:4">
      <c r="A9" s="2" t="s">
        <v>113</v>
      </c>
      <c r="B9" s="2">
        <v>486</v>
      </c>
      <c r="C9" s="5">
        <v>149</v>
      </c>
      <c r="D9" s="5">
        <v>348.14285714285711</v>
      </c>
    </row>
    <row r="10" spans="1:4">
      <c r="A10" s="2" t="s">
        <v>114</v>
      </c>
      <c r="B10" s="2">
        <v>227</v>
      </c>
      <c r="C10" s="5">
        <v>73</v>
      </c>
      <c r="D10" s="5">
        <v>163.14285714285714</v>
      </c>
    </row>
    <row r="11" spans="1:4">
      <c r="A11" s="2" t="s">
        <v>115</v>
      </c>
      <c r="B11" s="2">
        <v>643</v>
      </c>
      <c r="C11" s="5">
        <v>183.71428571428572</v>
      </c>
      <c r="D11" s="5">
        <v>460.28571428571428</v>
      </c>
    </row>
    <row r="12" spans="1:4">
      <c r="A12" s="2" t="s">
        <v>116</v>
      </c>
      <c r="B12" s="2">
        <v>30</v>
      </c>
      <c r="C12" s="5">
        <v>11</v>
      </c>
      <c r="D12" s="5">
        <v>22.428571428571431</v>
      </c>
    </row>
    <row r="13" spans="1:4">
      <c r="A13" s="2" t="s">
        <v>117</v>
      </c>
      <c r="B13" s="2">
        <v>5</v>
      </c>
      <c r="C13" s="5">
        <v>1.4285714285714286</v>
      </c>
      <c r="D13" s="5">
        <v>4.5714285714285712</v>
      </c>
    </row>
    <row r="14" spans="1:4">
      <c r="A14" s="2" t="s">
        <v>118</v>
      </c>
      <c r="B14" s="2">
        <v>199</v>
      </c>
      <c r="C14" s="5">
        <v>72</v>
      </c>
      <c r="D14" s="5">
        <v>143.14285714285714</v>
      </c>
    </row>
    <row r="15" spans="1:4">
      <c r="A15" s="2" t="s">
        <v>119</v>
      </c>
      <c r="B15" s="2">
        <v>438</v>
      </c>
      <c r="C15" s="5">
        <v>129</v>
      </c>
      <c r="D15" s="5">
        <v>313.85714285714289</v>
      </c>
    </row>
    <row r="16" spans="1:4">
      <c r="A16" s="2" t="s">
        <v>120</v>
      </c>
      <c r="B16" s="2">
        <v>824</v>
      </c>
      <c r="C16" s="5">
        <v>300</v>
      </c>
      <c r="D16" s="5">
        <v>589.57142857142856</v>
      </c>
    </row>
    <row r="17" spans="1:4">
      <c r="A17" s="2" t="s">
        <v>121</v>
      </c>
      <c r="B17" s="2">
        <v>690</v>
      </c>
      <c r="C17" s="5">
        <v>201</v>
      </c>
      <c r="D17" s="5">
        <v>493.85714285714289</v>
      </c>
    </row>
    <row r="18" spans="1:4">
      <c r="A18" s="2" t="s">
        <v>122</v>
      </c>
      <c r="B18" s="2">
        <v>12</v>
      </c>
      <c r="C18" s="5">
        <v>3</v>
      </c>
      <c r="D18" s="5">
        <v>9.5714285714285712</v>
      </c>
    </row>
    <row r="19" spans="1:4">
      <c r="A19" s="2" t="s">
        <v>123</v>
      </c>
      <c r="B19" s="2">
        <v>1425</v>
      </c>
      <c r="C19" s="5">
        <v>407.14285714285717</v>
      </c>
      <c r="D19" s="5">
        <v>1018.8571428571429</v>
      </c>
    </row>
    <row r="20" spans="1:4">
      <c r="A20" s="2" t="s">
        <v>124</v>
      </c>
      <c r="B20" s="2">
        <v>475</v>
      </c>
      <c r="C20" s="5">
        <v>145</v>
      </c>
      <c r="D20" s="5">
        <v>340.28571428571428</v>
      </c>
    </row>
    <row r="21" spans="1:4">
      <c r="A21" s="2" t="s">
        <v>125</v>
      </c>
      <c r="B21" s="2">
        <v>642</v>
      </c>
      <c r="C21" s="5">
        <v>205</v>
      </c>
      <c r="D21" s="5">
        <v>459.57142857142856</v>
      </c>
    </row>
    <row r="22" spans="1:4">
      <c r="A22" s="2" t="s">
        <v>126</v>
      </c>
      <c r="B22" s="2">
        <v>25</v>
      </c>
      <c r="C22" s="5">
        <v>8</v>
      </c>
      <c r="D22" s="5">
        <v>18.857142857142858</v>
      </c>
    </row>
    <row r="23" spans="1:4">
      <c r="A23" s="2" t="s">
        <v>127</v>
      </c>
      <c r="B23" s="2">
        <v>1030</v>
      </c>
      <c r="C23" s="5">
        <v>304</v>
      </c>
      <c r="D23" s="5">
        <v>736.71428571428578</v>
      </c>
    </row>
    <row r="24" spans="1:4">
      <c r="A24" s="2" t="s">
        <v>128</v>
      </c>
      <c r="B24" s="2">
        <v>39</v>
      </c>
      <c r="C24" s="5">
        <v>13</v>
      </c>
      <c r="D24" s="5">
        <v>28.857142857142858</v>
      </c>
    </row>
    <row r="25" spans="1:4">
      <c r="A25" s="2" t="s">
        <v>129</v>
      </c>
      <c r="B25" s="2">
        <v>30</v>
      </c>
      <c r="C25" s="5">
        <v>16</v>
      </c>
      <c r="D25" s="5">
        <v>22.428571428571431</v>
      </c>
    </row>
    <row r="26" spans="1:4">
      <c r="A26" s="2" t="s">
        <v>130</v>
      </c>
      <c r="B26" s="2">
        <v>820</v>
      </c>
      <c r="C26" s="5">
        <v>240</v>
      </c>
      <c r="D26" s="5">
        <v>586.71428571428578</v>
      </c>
    </row>
    <row r="27" spans="1:4">
      <c r="A27" s="2" t="s">
        <v>131</v>
      </c>
      <c r="B27" s="2">
        <v>586</v>
      </c>
      <c r="C27" s="5">
        <v>172</v>
      </c>
      <c r="D27" s="5">
        <v>419.57142857142856</v>
      </c>
    </row>
    <row r="28" spans="1:4">
      <c r="A28" s="2" t="s">
        <v>132</v>
      </c>
      <c r="B28" s="2">
        <v>13</v>
      </c>
      <c r="C28" s="5">
        <v>5</v>
      </c>
      <c r="D28" s="5">
        <v>10.285714285714285</v>
      </c>
    </row>
    <row r="29" spans="1:4">
      <c r="A29" s="2" t="s">
        <v>133</v>
      </c>
      <c r="B29" s="2">
        <v>10</v>
      </c>
      <c r="C29" s="5">
        <v>2.8571428571428572</v>
      </c>
      <c r="D29" s="5">
        <v>8.1428571428571423</v>
      </c>
    </row>
    <row r="30" spans="1:4">
      <c r="A30" s="2" t="s">
        <v>134</v>
      </c>
      <c r="B30" s="2">
        <v>866</v>
      </c>
      <c r="C30" s="5">
        <v>247.42857142857142</v>
      </c>
      <c r="D30" s="5">
        <v>619.57142857142856</v>
      </c>
    </row>
    <row r="31" spans="1:4">
      <c r="A31" s="2" t="s">
        <v>135</v>
      </c>
      <c r="B31" s="2">
        <v>10</v>
      </c>
      <c r="C31" s="5">
        <v>2.8571428571428572</v>
      </c>
      <c r="D31" s="5">
        <v>8.1428571428571423</v>
      </c>
    </row>
    <row r="32" spans="1:4">
      <c r="A32" s="2" t="s">
        <v>136</v>
      </c>
      <c r="B32" s="2">
        <v>91</v>
      </c>
      <c r="C32" s="5">
        <v>26</v>
      </c>
      <c r="D32" s="5">
        <v>66</v>
      </c>
    </row>
    <row r="33" spans="1:4">
      <c r="A33" s="2" t="s">
        <v>137</v>
      </c>
      <c r="B33" s="2">
        <v>7</v>
      </c>
      <c r="C33" s="5">
        <v>3</v>
      </c>
      <c r="D33" s="5">
        <v>6</v>
      </c>
    </row>
    <row r="34" spans="1:4">
      <c r="A34" s="2" t="s">
        <v>138</v>
      </c>
      <c r="B34" s="2">
        <v>623</v>
      </c>
      <c r="C34" s="5">
        <v>178</v>
      </c>
      <c r="D34" s="5">
        <v>446</v>
      </c>
    </row>
    <row r="35" spans="1:4">
      <c r="A35" s="2" t="s">
        <v>139</v>
      </c>
      <c r="B35" s="2">
        <v>907</v>
      </c>
      <c r="C35" s="5">
        <v>270</v>
      </c>
      <c r="D35" s="5">
        <v>648.85714285714289</v>
      </c>
    </row>
    <row r="36" spans="1:4">
      <c r="A36" s="2" t="s">
        <v>140</v>
      </c>
      <c r="B36" s="2">
        <v>937</v>
      </c>
      <c r="C36" s="5">
        <v>267.71428571428572</v>
      </c>
      <c r="D36" s="5">
        <v>670.28571428571422</v>
      </c>
    </row>
    <row r="37" spans="1:4">
      <c r="A37" s="2" t="s">
        <v>141</v>
      </c>
      <c r="B37" s="2">
        <v>444</v>
      </c>
      <c r="C37" s="5">
        <v>126.85714285714286</v>
      </c>
      <c r="D37" s="5">
        <v>318.14285714285711</v>
      </c>
    </row>
    <row r="38" spans="1:4">
      <c r="A38" s="2" t="s">
        <v>142</v>
      </c>
      <c r="B38" s="2">
        <v>2</v>
      </c>
      <c r="C38" s="5">
        <v>0.5714285714285714</v>
      </c>
      <c r="D38" s="5">
        <v>2.4285714285714288</v>
      </c>
    </row>
    <row r="39" spans="1:4">
      <c r="A39" s="2" t="s">
        <v>143</v>
      </c>
      <c r="B39" s="2">
        <v>748</v>
      </c>
      <c r="C39" s="5">
        <v>213.71428571428572</v>
      </c>
      <c r="D39" s="5">
        <v>535.28571428571422</v>
      </c>
    </row>
    <row r="40" spans="1:4">
      <c r="A40" s="2" t="s">
        <v>144</v>
      </c>
      <c r="B40" s="2">
        <v>218</v>
      </c>
      <c r="C40" s="5">
        <v>62.285714285714285</v>
      </c>
      <c r="D40" s="5">
        <v>156.71428571428572</v>
      </c>
    </row>
    <row r="41" spans="1:4">
      <c r="A41" s="2" t="s">
        <v>145</v>
      </c>
      <c r="B41" s="2">
        <v>318</v>
      </c>
      <c r="C41" s="5">
        <v>90.857142857142861</v>
      </c>
      <c r="D41" s="5">
        <v>228.14285714285714</v>
      </c>
    </row>
    <row r="42" spans="1:4">
      <c r="A42" s="2" t="s">
        <v>146</v>
      </c>
      <c r="B42" s="2">
        <v>1</v>
      </c>
      <c r="C42" s="5">
        <v>0.2857142857142857</v>
      </c>
      <c r="D42" s="5">
        <v>1</v>
      </c>
    </row>
    <row r="43" spans="1:4">
      <c r="A43" s="2" t="s">
        <v>147</v>
      </c>
      <c r="B43" s="2">
        <v>1</v>
      </c>
      <c r="C43" s="5">
        <v>0.2857142857142857</v>
      </c>
      <c r="D43" s="5">
        <v>1</v>
      </c>
    </row>
    <row r="44" spans="1:4">
      <c r="A44" s="2" t="s">
        <v>148</v>
      </c>
      <c r="B44" s="2">
        <v>1</v>
      </c>
      <c r="C44" s="5">
        <v>0.2857142857142857</v>
      </c>
      <c r="D44" s="5">
        <v>1</v>
      </c>
    </row>
    <row r="45" spans="1:4">
      <c r="A45" s="2" t="s">
        <v>149</v>
      </c>
      <c r="B45" s="2">
        <v>974</v>
      </c>
      <c r="C45" s="5">
        <v>278.28571428571428</v>
      </c>
      <c r="D45" s="5">
        <v>696.71428571428578</v>
      </c>
    </row>
    <row r="46" spans="1:4">
      <c r="A46" s="2" t="s">
        <v>150</v>
      </c>
      <c r="B46" s="2">
        <v>681</v>
      </c>
      <c r="C46" s="5">
        <v>194.57142857142858</v>
      </c>
      <c r="D46" s="5">
        <v>487.42857142857144</v>
      </c>
    </row>
    <row r="47" spans="1:4">
      <c r="A47" s="2" t="s">
        <v>151</v>
      </c>
      <c r="B47" s="2">
        <v>760</v>
      </c>
      <c r="C47" s="5">
        <v>217.14285714285714</v>
      </c>
      <c r="D47" s="5">
        <v>543.85714285714289</v>
      </c>
    </row>
    <row r="48" spans="1:4">
      <c r="A48" s="2" t="s">
        <v>152</v>
      </c>
      <c r="B48" s="2">
        <v>425</v>
      </c>
      <c r="C48" s="5">
        <v>121.42857142857143</v>
      </c>
      <c r="D48" s="5">
        <v>304.57142857142856</v>
      </c>
    </row>
    <row r="49" spans="1:4">
      <c r="A49" s="2" t="s">
        <v>153</v>
      </c>
      <c r="B49" s="2">
        <v>75</v>
      </c>
      <c r="C49" s="5">
        <v>21.428571428571427</v>
      </c>
      <c r="D49" s="5">
        <v>54.571428571428569</v>
      </c>
    </row>
    <row r="50" spans="1:4">
      <c r="A50" s="2" t="s">
        <v>154</v>
      </c>
      <c r="B50" s="2">
        <v>423</v>
      </c>
      <c r="C50" s="5">
        <v>120.85714285714286</v>
      </c>
      <c r="D50" s="5">
        <v>303.14285714285711</v>
      </c>
    </row>
    <row r="51" spans="1:4">
      <c r="A51" s="2" t="s">
        <v>155</v>
      </c>
      <c r="B51" s="2">
        <v>392</v>
      </c>
      <c r="C51" s="5">
        <v>112</v>
      </c>
      <c r="D51" s="5">
        <v>281</v>
      </c>
    </row>
    <row r="52" spans="1:4">
      <c r="A52" s="2" t="s">
        <v>156</v>
      </c>
      <c r="B52" s="2">
        <v>344</v>
      </c>
      <c r="C52" s="5">
        <v>98.285714285714292</v>
      </c>
      <c r="D52" s="5">
        <v>246.71428571428572</v>
      </c>
    </row>
    <row r="53" spans="1:4">
      <c r="A53" s="2" t="s">
        <v>157</v>
      </c>
      <c r="B53" s="2">
        <v>160</v>
      </c>
      <c r="C53" s="5">
        <v>45.714285714285715</v>
      </c>
      <c r="D53" s="5">
        <v>115.28571428571428</v>
      </c>
    </row>
    <row r="54" spans="1:4">
      <c r="A54" s="2" t="s">
        <v>158</v>
      </c>
      <c r="B54" s="2">
        <v>96</v>
      </c>
      <c r="C54" s="5">
        <v>27.428571428571427</v>
      </c>
      <c r="D54" s="5">
        <v>69.571428571428569</v>
      </c>
    </row>
    <row r="55" spans="1:4">
      <c r="A55" s="2" t="s">
        <v>159</v>
      </c>
      <c r="B55" s="2">
        <v>11</v>
      </c>
      <c r="C55" s="5">
        <v>4</v>
      </c>
      <c r="D55" s="5">
        <v>8.8571428571428577</v>
      </c>
    </row>
    <row r="56" spans="1:4">
      <c r="A56" s="2" t="s">
        <v>160</v>
      </c>
      <c r="B56" s="2">
        <v>799</v>
      </c>
      <c r="C56" s="5">
        <v>228.28571428571428</v>
      </c>
      <c r="D56" s="5">
        <v>571.71428571428578</v>
      </c>
    </row>
    <row r="57" spans="1:4">
      <c r="A57" s="2" t="s">
        <v>161</v>
      </c>
      <c r="B57" s="2">
        <v>627</v>
      </c>
      <c r="C57" s="5">
        <v>179.14285714285714</v>
      </c>
      <c r="D57" s="5">
        <v>448.85714285714289</v>
      </c>
    </row>
    <row r="58" spans="1:4">
      <c r="A58" s="2" t="s">
        <v>162</v>
      </c>
      <c r="B58" s="2">
        <v>1</v>
      </c>
      <c r="C58" s="5">
        <v>0.2857142857142857</v>
      </c>
      <c r="D58" s="5">
        <v>1</v>
      </c>
    </row>
    <row r="59" spans="1:4">
      <c r="A59" s="2" t="s">
        <v>163</v>
      </c>
      <c r="B59" s="2">
        <v>86</v>
      </c>
      <c r="C59" s="5">
        <v>24.571428571428573</v>
      </c>
      <c r="D59" s="5">
        <v>62.428571428571431</v>
      </c>
    </row>
    <row r="60" spans="1:4">
      <c r="A60" s="2" t="s">
        <v>164</v>
      </c>
      <c r="B60" s="2">
        <v>36</v>
      </c>
      <c r="C60" s="5">
        <v>10.285714285714286</v>
      </c>
      <c r="D60" s="5">
        <v>26.714285714285715</v>
      </c>
    </row>
    <row r="61" spans="1:4">
      <c r="A61" s="2" t="s">
        <v>165</v>
      </c>
      <c r="B61" s="2">
        <v>440</v>
      </c>
      <c r="C61" s="5">
        <v>125.71428571428571</v>
      </c>
      <c r="D61" s="5">
        <v>315.28571428571428</v>
      </c>
    </row>
    <row r="62" spans="1:4">
      <c r="A62" s="2" t="s">
        <v>166</v>
      </c>
      <c r="B62" s="2">
        <v>823</v>
      </c>
      <c r="C62" s="5">
        <v>235.14285714285714</v>
      </c>
      <c r="D62" s="5">
        <v>588.85714285714289</v>
      </c>
    </row>
    <row r="63" spans="1:4">
      <c r="A63" s="2" t="s">
        <v>167</v>
      </c>
      <c r="B63" s="2">
        <v>41</v>
      </c>
      <c r="C63" s="5">
        <v>11.714285714285714</v>
      </c>
      <c r="D63" s="5">
        <v>30.285714285714285</v>
      </c>
    </row>
    <row r="64" spans="1:4">
      <c r="A64" s="2" t="s">
        <v>168</v>
      </c>
      <c r="B64" s="2">
        <v>20</v>
      </c>
      <c r="C64" s="5">
        <v>5.7142857142857144</v>
      </c>
      <c r="D64" s="5">
        <v>15.285714285714285</v>
      </c>
    </row>
    <row r="65" spans="1:4">
      <c r="A65" s="2" t="s">
        <v>169</v>
      </c>
      <c r="B65" s="2">
        <v>88</v>
      </c>
      <c r="C65" s="5">
        <v>25.142857142857142</v>
      </c>
      <c r="D65" s="5">
        <v>63.857142857142861</v>
      </c>
    </row>
    <row r="66" spans="1:4">
      <c r="A66" s="2" t="s">
        <v>170</v>
      </c>
      <c r="B66" s="2">
        <v>189</v>
      </c>
      <c r="C66" s="5">
        <v>54</v>
      </c>
      <c r="D66" s="5">
        <v>136</v>
      </c>
    </row>
    <row r="67" spans="1:4">
      <c r="A67" s="2" t="s">
        <v>171</v>
      </c>
      <c r="B67" s="2">
        <v>554</v>
      </c>
      <c r="C67" s="5">
        <v>158.28571428571428</v>
      </c>
      <c r="D67" s="5">
        <v>396.71428571428572</v>
      </c>
    </row>
    <row r="68" spans="1:4">
      <c r="A68" s="2" t="s">
        <v>172</v>
      </c>
      <c r="B68" s="2">
        <v>177</v>
      </c>
      <c r="C68" s="5">
        <v>50.571428571428569</v>
      </c>
      <c r="D68" s="5">
        <v>127.42857142857143</v>
      </c>
    </row>
    <row r="69" spans="1:4">
      <c r="A69" s="2" t="s">
        <v>173</v>
      </c>
      <c r="B69" s="2">
        <v>1438</v>
      </c>
      <c r="C69" s="5">
        <v>410.85714285714283</v>
      </c>
      <c r="D69" s="5">
        <v>1028.1428571428571</v>
      </c>
    </row>
    <row r="70" spans="1:4">
      <c r="A70" s="2" t="s">
        <v>174</v>
      </c>
      <c r="B70" s="2">
        <v>928</v>
      </c>
      <c r="C70" s="5">
        <v>265.14285714285717</v>
      </c>
      <c r="D70" s="5">
        <v>663.85714285714289</v>
      </c>
    </row>
    <row r="71" spans="1:4">
      <c r="A71" s="2" t="s">
        <v>175</v>
      </c>
      <c r="B71" s="2">
        <v>1263</v>
      </c>
      <c r="C71" s="5">
        <v>360.85714285714283</v>
      </c>
      <c r="D71" s="5">
        <v>1000</v>
      </c>
    </row>
    <row r="72" spans="1:4">
      <c r="A72" s="2" t="s">
        <v>176</v>
      </c>
      <c r="B72" s="2">
        <v>397</v>
      </c>
      <c r="C72" s="5">
        <v>130</v>
      </c>
      <c r="D72" s="5">
        <v>284.57142857142856</v>
      </c>
    </row>
    <row r="73" spans="1:4">
      <c r="A73" s="2" t="s">
        <v>177</v>
      </c>
      <c r="B73" s="2">
        <v>65</v>
      </c>
      <c r="C73" s="5">
        <v>18.571428571428573</v>
      </c>
      <c r="D73" s="5">
        <v>47.428571428571431</v>
      </c>
    </row>
    <row r="74" spans="1:4">
      <c r="A74" s="2" t="s">
        <v>178</v>
      </c>
      <c r="B74" s="2">
        <v>10</v>
      </c>
      <c r="C74" s="5">
        <v>4</v>
      </c>
      <c r="D74" s="5">
        <v>8.1428571428571423</v>
      </c>
    </row>
    <row r="75" spans="1:4">
      <c r="A75" s="2" t="s">
        <v>179</v>
      </c>
      <c r="B75" s="2">
        <v>1156</v>
      </c>
      <c r="C75" s="5">
        <v>330.28571428571428</v>
      </c>
      <c r="D75" s="5">
        <v>826.71428571428578</v>
      </c>
    </row>
    <row r="76" spans="1:4">
      <c r="A76" s="2" t="s">
        <v>180</v>
      </c>
      <c r="B76" s="2">
        <v>26</v>
      </c>
      <c r="C76" s="5">
        <v>7.4285714285714288</v>
      </c>
      <c r="D76" s="5">
        <v>19.571428571428569</v>
      </c>
    </row>
    <row r="77" spans="1:4">
      <c r="A77" s="2" t="s">
        <v>181</v>
      </c>
      <c r="B77" s="2">
        <v>11</v>
      </c>
      <c r="C77" s="5">
        <v>3.1428571428571428</v>
      </c>
      <c r="D77" s="5">
        <v>8.8571428571428577</v>
      </c>
    </row>
    <row r="78" spans="1:4">
      <c r="A78" s="2" t="s">
        <v>181</v>
      </c>
      <c r="B78" s="2">
        <v>523</v>
      </c>
      <c r="C78" s="5">
        <v>149.42857142857142</v>
      </c>
      <c r="D78" s="5">
        <v>374.57142857142856</v>
      </c>
    </row>
    <row r="79" spans="1:4">
      <c r="A79" s="2" t="s">
        <v>182</v>
      </c>
      <c r="B79" s="2">
        <v>515</v>
      </c>
      <c r="C79" s="5">
        <v>147.14285714285714</v>
      </c>
      <c r="D79" s="5">
        <v>368.85714285714289</v>
      </c>
    </row>
    <row r="80" spans="1:4">
      <c r="A80" s="2" t="s">
        <v>183</v>
      </c>
      <c r="B80" s="2">
        <v>685</v>
      </c>
      <c r="C80" s="5">
        <v>195.71428571428572</v>
      </c>
      <c r="D80" s="5">
        <v>490.28571428571428</v>
      </c>
    </row>
    <row r="81" spans="1:4">
      <c r="A81" s="2" t="s">
        <v>184</v>
      </c>
      <c r="B81" s="2">
        <v>47</v>
      </c>
      <c r="C81" s="5">
        <v>13.428571428571429</v>
      </c>
      <c r="D81" s="5">
        <v>34.571428571428569</v>
      </c>
    </row>
    <row r="82" spans="1:4">
      <c r="A82" s="2" t="s">
        <v>185</v>
      </c>
      <c r="B82" s="2">
        <v>22</v>
      </c>
      <c r="C82" s="5">
        <v>6.2857142857142856</v>
      </c>
      <c r="D82" s="5">
        <v>16.714285714285715</v>
      </c>
    </row>
    <row r="83" spans="1:4">
      <c r="A83" s="2" t="s">
        <v>186</v>
      </c>
      <c r="B83" s="2">
        <v>12</v>
      </c>
      <c r="C83" s="5">
        <v>3.4285714285714284</v>
      </c>
      <c r="D83" s="5">
        <v>9.5714285714285712</v>
      </c>
    </row>
    <row r="84" spans="1:4">
      <c r="A84" s="2" t="s">
        <v>187</v>
      </c>
      <c r="B84" s="2">
        <v>303</v>
      </c>
      <c r="C84" s="5">
        <v>86.571428571428569</v>
      </c>
      <c r="D84" s="5">
        <v>217.42857142857144</v>
      </c>
    </row>
    <row r="85" spans="1:4">
      <c r="A85" s="2" t="s">
        <v>188</v>
      </c>
      <c r="B85" s="2">
        <v>1</v>
      </c>
      <c r="C85" s="5">
        <v>0.2857142857142857</v>
      </c>
      <c r="D85" s="5">
        <v>1</v>
      </c>
    </row>
    <row r="86" spans="1:4">
      <c r="A86" s="2" t="s">
        <v>189</v>
      </c>
      <c r="B86" s="2">
        <v>459</v>
      </c>
      <c r="C86" s="5">
        <v>130</v>
      </c>
      <c r="D86" s="5">
        <v>328.85714285714289</v>
      </c>
    </row>
    <row r="87" spans="1:4">
      <c r="A87" s="2" t="s">
        <v>190</v>
      </c>
      <c r="B87" s="2">
        <v>592</v>
      </c>
      <c r="C87" s="5">
        <v>169.14285714285714</v>
      </c>
      <c r="D87" s="5">
        <v>423.85714285714289</v>
      </c>
    </row>
    <row r="88" spans="1:4">
      <c r="A88" s="2" t="s">
        <v>191</v>
      </c>
      <c r="B88" s="2">
        <v>290</v>
      </c>
      <c r="C88" s="5">
        <v>88</v>
      </c>
      <c r="D88" s="5">
        <v>208.14285714285714</v>
      </c>
    </row>
    <row r="89" spans="1:4">
      <c r="A89" s="2" t="s">
        <v>192</v>
      </c>
      <c r="B89" s="2">
        <v>798</v>
      </c>
      <c r="C89" s="5">
        <v>228</v>
      </c>
      <c r="D89" s="5">
        <v>571</v>
      </c>
    </row>
    <row r="90" spans="1:4">
      <c r="A90" s="2" t="s">
        <v>193</v>
      </c>
      <c r="B90" s="2">
        <v>782</v>
      </c>
      <c r="C90" s="5">
        <v>230</v>
      </c>
      <c r="D90" s="5">
        <v>559.57142857142856</v>
      </c>
    </row>
    <row r="91" spans="1:4">
      <c r="A91" s="2" t="s">
        <v>194</v>
      </c>
      <c r="B91" s="2">
        <v>1480</v>
      </c>
      <c r="C91" s="5">
        <v>501</v>
      </c>
      <c r="D91" s="5">
        <v>1058.1428571428571</v>
      </c>
    </row>
    <row r="92" spans="1:4">
      <c r="B92" s="2" t="s">
        <v>229</v>
      </c>
    </row>
  </sheetData>
  <phoneticPr fontId="0" type="noConversion"/>
  <printOptions horizontalCentered="1" gridLines="1"/>
  <pageMargins left="0.59055118110236227" right="0.59055118110236227" top="0.78740157480314965" bottom="0.78740157480314965" header="0" footer="0"/>
  <pageSetup paperSize="9" scale="95" fitToHeight="2" orientation="portrait" horizontalDpi="300" verticalDpi="300" r:id="rId1"/>
  <headerFooter alignWithMargins="0">
    <oddHeader>&amp;L&amp;F&amp;C&amp;A</oddHeader>
    <oddFooter>Almacén_4&amp;RPágina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91"/>
  <sheetViews>
    <sheetView workbookViewId="0">
      <pane ySplit="1" topLeftCell="A65" activePane="bottomLeft" state="frozen"/>
      <selection pane="bottomLeft" activeCell="A2" sqref="A2"/>
    </sheetView>
  </sheetViews>
  <sheetFormatPr baseColWidth="10" defaultColWidth="51" defaultRowHeight="15"/>
  <cols>
    <col min="1" max="1" width="38.796875" style="2" customWidth="1"/>
    <col min="2" max="2" width="24.3984375" style="7" customWidth="1"/>
    <col min="3" max="3" width="26.59765625" style="7" customWidth="1"/>
    <col min="4" max="16384" width="51" style="2"/>
  </cols>
  <sheetData>
    <row r="1" spans="1:3">
      <c r="A1" s="4" t="s">
        <v>203</v>
      </c>
      <c r="B1" s="4" t="s">
        <v>104</v>
      </c>
      <c r="C1" s="4" t="s">
        <v>105</v>
      </c>
    </row>
    <row r="2" spans="1:3">
      <c r="A2" s="2" t="s">
        <v>107</v>
      </c>
      <c r="B2" s="7">
        <v>370</v>
      </c>
      <c r="C2" s="7">
        <v>3520</v>
      </c>
    </row>
    <row r="3" spans="1:3">
      <c r="A3" s="2" t="s">
        <v>108</v>
      </c>
      <c r="B3" s="7">
        <v>3514</v>
      </c>
      <c r="C3" s="7">
        <v>2970</v>
      </c>
    </row>
    <row r="4" spans="1:3">
      <c r="A4" s="2" t="s">
        <v>109</v>
      </c>
      <c r="B4" s="7">
        <v>7807</v>
      </c>
      <c r="C4" s="7">
        <v>10780</v>
      </c>
    </row>
    <row r="5" spans="1:3">
      <c r="A5" s="2" t="s">
        <v>110</v>
      </c>
      <c r="B5" s="7">
        <v>5490</v>
      </c>
      <c r="C5" s="7">
        <v>2354</v>
      </c>
    </row>
    <row r="6" spans="1:3">
      <c r="A6" s="2" t="s">
        <v>210</v>
      </c>
      <c r="B6" s="7">
        <v>7356</v>
      </c>
      <c r="C6" s="7">
        <v>6985</v>
      </c>
    </row>
    <row r="7" spans="1:3">
      <c r="A7" s="2" t="s">
        <v>111</v>
      </c>
      <c r="B7" s="7">
        <v>4509</v>
      </c>
      <c r="C7" s="7">
        <v>5830</v>
      </c>
    </row>
    <row r="8" spans="1:3">
      <c r="A8" s="2" t="s">
        <v>112</v>
      </c>
      <c r="B8" s="7">
        <v>5539</v>
      </c>
      <c r="C8" s="7">
        <v>1430</v>
      </c>
    </row>
    <row r="9" spans="1:3">
      <c r="A9" s="2" t="s">
        <v>113</v>
      </c>
      <c r="B9" s="7">
        <v>317</v>
      </c>
      <c r="C9" s="7">
        <v>1650</v>
      </c>
    </row>
    <row r="10" spans="1:3">
      <c r="A10" s="2" t="s">
        <v>114</v>
      </c>
      <c r="B10" s="7">
        <v>6759</v>
      </c>
      <c r="C10" s="7">
        <v>2640</v>
      </c>
    </row>
    <row r="11" spans="1:3">
      <c r="A11" s="2" t="s">
        <v>115</v>
      </c>
      <c r="B11" s="7">
        <v>340</v>
      </c>
      <c r="C11" s="7">
        <v>7425</v>
      </c>
    </row>
    <row r="12" spans="1:3">
      <c r="A12" s="2" t="s">
        <v>116</v>
      </c>
      <c r="B12" s="7">
        <v>414</v>
      </c>
      <c r="C12" s="7">
        <v>528</v>
      </c>
    </row>
    <row r="13" spans="1:3">
      <c r="A13" s="2" t="s">
        <v>117</v>
      </c>
      <c r="B13" s="7">
        <v>24</v>
      </c>
      <c r="C13" s="7">
        <v>649</v>
      </c>
    </row>
    <row r="14" spans="1:3">
      <c r="A14" s="2" t="s">
        <v>118</v>
      </c>
      <c r="B14" s="7">
        <v>4420</v>
      </c>
      <c r="C14" s="7">
        <v>957</v>
      </c>
    </row>
    <row r="15" spans="1:3">
      <c r="A15" s="2" t="s">
        <v>119</v>
      </c>
      <c r="B15" s="7">
        <v>265</v>
      </c>
      <c r="C15" s="7">
        <v>2310</v>
      </c>
    </row>
    <row r="16" spans="1:3">
      <c r="A16" s="2" t="s">
        <v>120</v>
      </c>
      <c r="B16" s="7">
        <v>414</v>
      </c>
      <c r="C16" s="7">
        <v>11550</v>
      </c>
    </row>
    <row r="17" spans="1:3">
      <c r="A17" s="2" t="s">
        <v>121</v>
      </c>
      <c r="B17" s="7">
        <v>3112</v>
      </c>
      <c r="C17" s="7">
        <v>3036</v>
      </c>
    </row>
    <row r="18" spans="1:3">
      <c r="A18" s="2" t="s">
        <v>122</v>
      </c>
      <c r="B18" s="7">
        <v>180</v>
      </c>
      <c r="C18" s="7">
        <v>10120</v>
      </c>
    </row>
    <row r="19" spans="1:3">
      <c r="A19" s="2" t="s">
        <v>123</v>
      </c>
      <c r="B19" s="7">
        <v>1147</v>
      </c>
      <c r="C19" s="7">
        <v>47058</v>
      </c>
    </row>
    <row r="20" spans="1:3">
      <c r="A20" s="2" t="s">
        <v>124</v>
      </c>
      <c r="B20" s="7">
        <v>16728</v>
      </c>
      <c r="C20" s="7">
        <v>29700</v>
      </c>
    </row>
    <row r="21" spans="1:3">
      <c r="A21" s="2" t="s">
        <v>125</v>
      </c>
      <c r="B21" s="7">
        <v>31156</v>
      </c>
      <c r="C21" s="7">
        <v>11550</v>
      </c>
    </row>
    <row r="22" spans="1:3">
      <c r="A22" s="2" t="s">
        <v>126</v>
      </c>
      <c r="B22" s="7">
        <v>84</v>
      </c>
      <c r="C22" s="7">
        <v>275</v>
      </c>
    </row>
    <row r="23" spans="1:3">
      <c r="A23" s="2" t="s">
        <v>127</v>
      </c>
      <c r="B23" s="7">
        <v>7152</v>
      </c>
      <c r="C23" s="7">
        <v>13783</v>
      </c>
    </row>
    <row r="24" spans="1:3">
      <c r="A24" s="2" t="s">
        <v>128</v>
      </c>
      <c r="B24" s="7">
        <v>145.5</v>
      </c>
      <c r="C24" s="7">
        <v>528</v>
      </c>
    </row>
    <row r="25" spans="1:3">
      <c r="A25" s="2" t="s">
        <v>129</v>
      </c>
      <c r="B25" s="7">
        <v>153</v>
      </c>
      <c r="C25" s="7">
        <v>3520</v>
      </c>
    </row>
    <row r="26" spans="1:3">
      <c r="A26" s="2" t="s">
        <v>130</v>
      </c>
      <c r="B26" s="7">
        <v>6030</v>
      </c>
      <c r="C26" s="7">
        <v>30547</v>
      </c>
    </row>
    <row r="27" spans="1:3">
      <c r="A27" s="2" t="s">
        <v>131</v>
      </c>
      <c r="B27" s="7">
        <v>2563</v>
      </c>
      <c r="C27" s="7">
        <v>19140</v>
      </c>
    </row>
    <row r="28" spans="1:3">
      <c r="A28" s="2" t="s">
        <v>132</v>
      </c>
      <c r="B28" s="7">
        <v>1650</v>
      </c>
      <c r="C28" s="7">
        <v>32450</v>
      </c>
    </row>
    <row r="29" spans="1:3">
      <c r="A29" s="2" t="s">
        <v>133</v>
      </c>
      <c r="B29" s="7">
        <v>585</v>
      </c>
      <c r="C29" s="7">
        <v>15840</v>
      </c>
    </row>
    <row r="30" spans="1:3">
      <c r="A30" s="2" t="s">
        <v>134</v>
      </c>
      <c r="B30" s="7">
        <v>56818</v>
      </c>
      <c r="C30" s="7">
        <v>52800</v>
      </c>
    </row>
    <row r="31" spans="1:3">
      <c r="A31" s="2" t="s">
        <v>135</v>
      </c>
      <c r="B31" s="7">
        <v>2250</v>
      </c>
      <c r="C31" s="7">
        <v>148500</v>
      </c>
    </row>
    <row r="32" spans="1:3">
      <c r="A32" s="2" t="s">
        <v>136</v>
      </c>
      <c r="B32" s="7">
        <v>1788</v>
      </c>
      <c r="C32" s="7">
        <v>5500</v>
      </c>
    </row>
    <row r="33" spans="1:3">
      <c r="A33" s="2" t="s">
        <v>137</v>
      </c>
      <c r="B33" s="7">
        <v>37</v>
      </c>
      <c r="C33" s="7">
        <v>14355</v>
      </c>
    </row>
    <row r="34" spans="1:3">
      <c r="A34" s="2" t="s">
        <v>138</v>
      </c>
      <c r="B34" s="7">
        <v>6189</v>
      </c>
      <c r="C34" s="7">
        <v>60874</v>
      </c>
    </row>
    <row r="35" spans="1:3">
      <c r="A35" s="2" t="s">
        <v>139</v>
      </c>
      <c r="B35" s="7">
        <v>4620</v>
      </c>
      <c r="C35" s="7">
        <v>12023</v>
      </c>
    </row>
    <row r="36" spans="1:3">
      <c r="A36" s="2" t="s">
        <v>140</v>
      </c>
      <c r="B36" s="7">
        <v>17775</v>
      </c>
      <c r="C36" s="7">
        <v>14762</v>
      </c>
    </row>
    <row r="37" spans="1:3">
      <c r="A37" s="2" t="s">
        <v>141</v>
      </c>
      <c r="B37" s="7">
        <v>2626.5</v>
      </c>
      <c r="C37" s="7">
        <v>32120</v>
      </c>
    </row>
    <row r="38" spans="1:3">
      <c r="A38" s="2" t="s">
        <v>142</v>
      </c>
      <c r="B38" s="7">
        <v>60</v>
      </c>
      <c r="C38" s="7">
        <v>4400</v>
      </c>
    </row>
    <row r="39" spans="1:3">
      <c r="A39" s="2" t="s">
        <v>143</v>
      </c>
      <c r="B39" s="7">
        <v>69348</v>
      </c>
      <c r="C39" s="7">
        <v>61050</v>
      </c>
    </row>
    <row r="40" spans="1:3">
      <c r="A40" s="2" t="s">
        <v>144</v>
      </c>
      <c r="B40" s="7">
        <v>5281</v>
      </c>
      <c r="C40" s="7">
        <v>50600</v>
      </c>
    </row>
    <row r="41" spans="1:3">
      <c r="A41" s="2" t="s">
        <v>145</v>
      </c>
      <c r="B41" s="7">
        <v>5880</v>
      </c>
      <c r="C41" s="7">
        <v>14520</v>
      </c>
    </row>
    <row r="42" spans="1:3">
      <c r="A42" s="2" t="s">
        <v>146</v>
      </c>
      <c r="B42" s="7">
        <v>300</v>
      </c>
      <c r="C42" s="7">
        <v>1980</v>
      </c>
    </row>
    <row r="43" spans="1:3">
      <c r="A43" s="2" t="s">
        <v>147</v>
      </c>
      <c r="B43" s="7">
        <v>0</v>
      </c>
      <c r="C43" s="7">
        <v>13200</v>
      </c>
    </row>
    <row r="44" spans="1:3">
      <c r="A44" s="2" t="s">
        <v>148</v>
      </c>
      <c r="B44" s="7">
        <v>0</v>
      </c>
      <c r="C44" s="7">
        <v>13200</v>
      </c>
    </row>
    <row r="45" spans="1:3">
      <c r="A45" s="2" t="s">
        <v>149</v>
      </c>
      <c r="B45" s="7">
        <v>41866</v>
      </c>
      <c r="C45" s="7">
        <v>35640</v>
      </c>
    </row>
    <row r="46" spans="1:3">
      <c r="A46" s="2" t="s">
        <v>150</v>
      </c>
      <c r="B46" s="7">
        <v>64888</v>
      </c>
      <c r="C46" s="7">
        <v>13574</v>
      </c>
    </row>
    <row r="47" spans="1:3">
      <c r="A47" s="2" t="s">
        <v>151</v>
      </c>
      <c r="B47" s="7">
        <v>65440</v>
      </c>
      <c r="C47" s="7">
        <v>47542</v>
      </c>
    </row>
    <row r="48" spans="1:3">
      <c r="A48" s="2" t="s">
        <v>152</v>
      </c>
      <c r="B48" s="7">
        <v>19602</v>
      </c>
      <c r="C48" s="7">
        <v>23650</v>
      </c>
    </row>
    <row r="49" spans="1:3">
      <c r="A49" s="2" t="s">
        <v>153</v>
      </c>
      <c r="B49" s="7">
        <v>1057</v>
      </c>
      <c r="C49" s="7">
        <v>4400</v>
      </c>
    </row>
    <row r="50" spans="1:3">
      <c r="A50" s="2" t="s">
        <v>154</v>
      </c>
      <c r="B50" s="7">
        <v>13228</v>
      </c>
      <c r="C50" s="7">
        <v>56925</v>
      </c>
    </row>
    <row r="51" spans="1:3">
      <c r="A51" s="2" t="s">
        <v>155</v>
      </c>
      <c r="B51" s="7">
        <v>9679</v>
      </c>
      <c r="C51" s="7">
        <v>7150</v>
      </c>
    </row>
    <row r="52" spans="1:3">
      <c r="A52" s="2" t="s">
        <v>156</v>
      </c>
      <c r="B52" s="7">
        <v>6462</v>
      </c>
      <c r="C52" s="7">
        <v>3575</v>
      </c>
    </row>
    <row r="53" spans="1:3">
      <c r="A53" s="2" t="s">
        <v>157</v>
      </c>
      <c r="B53" s="7">
        <v>1671</v>
      </c>
      <c r="C53" s="7">
        <v>1320</v>
      </c>
    </row>
    <row r="54" spans="1:3">
      <c r="A54" s="2" t="s">
        <v>158</v>
      </c>
      <c r="B54" s="7">
        <v>1204</v>
      </c>
      <c r="C54" s="7">
        <v>2398</v>
      </c>
    </row>
    <row r="55" spans="1:3">
      <c r="A55" s="2" t="s">
        <v>159</v>
      </c>
      <c r="B55" s="7">
        <v>750</v>
      </c>
      <c r="C55" s="7">
        <v>37400</v>
      </c>
    </row>
    <row r="56" spans="1:3">
      <c r="A56" s="2" t="s">
        <v>160</v>
      </c>
      <c r="B56" s="7">
        <v>12345</v>
      </c>
      <c r="C56" s="7">
        <v>25410</v>
      </c>
    </row>
    <row r="57" spans="1:3">
      <c r="A57" s="2" t="s">
        <v>161</v>
      </c>
      <c r="B57" s="7">
        <v>22017</v>
      </c>
      <c r="C57" s="7">
        <v>1375</v>
      </c>
    </row>
    <row r="58" spans="1:3">
      <c r="A58" s="2" t="s">
        <v>162</v>
      </c>
      <c r="B58" s="7">
        <v>2120</v>
      </c>
      <c r="C58" s="7">
        <v>11055</v>
      </c>
    </row>
    <row r="59" spans="1:3">
      <c r="A59" s="2" t="s">
        <v>163</v>
      </c>
      <c r="B59" s="7">
        <v>1567</v>
      </c>
      <c r="C59" s="7">
        <v>9636</v>
      </c>
    </row>
    <row r="60" spans="1:3">
      <c r="A60" s="2" t="s">
        <v>164</v>
      </c>
      <c r="B60" s="7">
        <v>504</v>
      </c>
      <c r="C60" s="7">
        <v>10395</v>
      </c>
    </row>
    <row r="61" spans="1:3">
      <c r="A61" s="2" t="s">
        <v>165</v>
      </c>
      <c r="B61" s="7">
        <v>14398</v>
      </c>
      <c r="C61" s="7">
        <v>1364</v>
      </c>
    </row>
    <row r="62" spans="1:3">
      <c r="A62" s="2" t="s">
        <v>166</v>
      </c>
      <c r="B62" s="7">
        <v>7984</v>
      </c>
      <c r="C62" s="7">
        <v>3520</v>
      </c>
    </row>
    <row r="63" spans="1:3">
      <c r="A63" s="2" t="s">
        <v>167</v>
      </c>
      <c r="B63" s="7">
        <v>381</v>
      </c>
      <c r="C63" s="7">
        <v>2607</v>
      </c>
    </row>
    <row r="64" spans="1:3">
      <c r="A64" s="2" t="s">
        <v>168</v>
      </c>
      <c r="B64" s="7">
        <v>993</v>
      </c>
      <c r="C64" s="7">
        <v>4400</v>
      </c>
    </row>
    <row r="65" spans="1:3">
      <c r="A65" s="2" t="s">
        <v>169</v>
      </c>
      <c r="B65" s="7">
        <v>1075</v>
      </c>
      <c r="C65" s="7">
        <v>3817</v>
      </c>
    </row>
    <row r="66" spans="1:3">
      <c r="A66" s="2" t="s">
        <v>170</v>
      </c>
      <c r="B66" s="7">
        <v>3052</v>
      </c>
      <c r="C66" s="7">
        <v>4125</v>
      </c>
    </row>
    <row r="67" spans="1:3">
      <c r="A67" s="2" t="s">
        <v>171</v>
      </c>
      <c r="B67" s="7">
        <v>10717</v>
      </c>
      <c r="C67" s="7">
        <v>4532</v>
      </c>
    </row>
    <row r="68" spans="1:3">
      <c r="A68" s="2" t="s">
        <v>172</v>
      </c>
      <c r="B68" s="7">
        <v>2491</v>
      </c>
      <c r="C68" s="7">
        <v>2541</v>
      </c>
    </row>
    <row r="69" spans="1:3">
      <c r="A69" s="2" t="s">
        <v>173</v>
      </c>
      <c r="B69" s="7">
        <v>51639</v>
      </c>
      <c r="C69" s="7">
        <v>8404</v>
      </c>
    </row>
    <row r="70" spans="1:3">
      <c r="A70" s="2" t="s">
        <v>174</v>
      </c>
      <c r="B70" s="7">
        <v>17980</v>
      </c>
      <c r="C70" s="7">
        <v>14685</v>
      </c>
    </row>
    <row r="71" spans="1:3">
      <c r="A71" s="2" t="s">
        <v>175</v>
      </c>
      <c r="B71" s="7">
        <v>10036</v>
      </c>
      <c r="C71" s="7">
        <v>24178</v>
      </c>
    </row>
    <row r="72" spans="1:3">
      <c r="A72" s="2" t="s">
        <v>176</v>
      </c>
      <c r="B72" s="7">
        <v>35973</v>
      </c>
      <c r="C72" s="7">
        <v>9075</v>
      </c>
    </row>
    <row r="73" spans="1:3">
      <c r="A73" s="2" t="s">
        <v>177</v>
      </c>
      <c r="B73" s="7">
        <v>1543</v>
      </c>
      <c r="C73" s="7">
        <v>23100</v>
      </c>
    </row>
    <row r="74" spans="1:3">
      <c r="A74" s="2" t="s">
        <v>178</v>
      </c>
      <c r="B74" s="7">
        <v>132</v>
      </c>
      <c r="C74" s="7">
        <v>5830</v>
      </c>
    </row>
    <row r="75" spans="1:3">
      <c r="A75" s="2" t="s">
        <v>179</v>
      </c>
      <c r="B75" s="7">
        <v>35188</v>
      </c>
      <c r="C75" s="7">
        <v>27005</v>
      </c>
    </row>
    <row r="76" spans="1:3">
      <c r="A76" s="2" t="s">
        <v>180</v>
      </c>
      <c r="B76" s="7">
        <v>445</v>
      </c>
      <c r="C76" s="7">
        <v>3300</v>
      </c>
    </row>
    <row r="77" spans="1:3">
      <c r="A77" s="2" t="s">
        <v>181</v>
      </c>
      <c r="B77" s="7">
        <v>16914</v>
      </c>
      <c r="C77" s="7">
        <v>79530</v>
      </c>
    </row>
    <row r="78" spans="1:3">
      <c r="A78" s="2" t="s">
        <v>181</v>
      </c>
      <c r="B78" s="7">
        <v>559</v>
      </c>
      <c r="C78" s="7">
        <v>26070</v>
      </c>
    </row>
    <row r="79" spans="1:3">
      <c r="A79" s="2" t="s">
        <v>182</v>
      </c>
      <c r="B79" s="7">
        <v>20362</v>
      </c>
      <c r="C79" s="7">
        <v>44000</v>
      </c>
    </row>
    <row r="80" spans="1:3">
      <c r="A80" s="2" t="s">
        <v>183</v>
      </c>
      <c r="B80" s="7">
        <v>36747</v>
      </c>
      <c r="C80" s="7">
        <v>42482</v>
      </c>
    </row>
    <row r="81" spans="1:3">
      <c r="A81" s="2" t="s">
        <v>184</v>
      </c>
      <c r="B81" s="7">
        <v>3295</v>
      </c>
      <c r="C81" s="7">
        <v>13222</v>
      </c>
    </row>
    <row r="82" spans="1:3">
      <c r="A82" s="2" t="s">
        <v>185</v>
      </c>
      <c r="B82" s="7">
        <v>772</v>
      </c>
      <c r="C82" s="7">
        <v>55825</v>
      </c>
    </row>
    <row r="83" spans="1:3">
      <c r="A83" s="2" t="s">
        <v>186</v>
      </c>
      <c r="B83" s="7">
        <v>459</v>
      </c>
      <c r="C83" s="7">
        <v>4235</v>
      </c>
    </row>
    <row r="84" spans="1:3">
      <c r="A84" s="2" t="s">
        <v>187</v>
      </c>
      <c r="B84" s="7">
        <v>5157</v>
      </c>
      <c r="C84" s="7">
        <v>1870</v>
      </c>
    </row>
    <row r="85" spans="1:3">
      <c r="A85" s="2" t="s">
        <v>188</v>
      </c>
      <c r="B85" s="7">
        <v>7</v>
      </c>
      <c r="C85" s="7">
        <v>1595</v>
      </c>
    </row>
    <row r="86" spans="1:3">
      <c r="A86" s="2" t="s">
        <v>189</v>
      </c>
      <c r="B86" s="7">
        <v>765</v>
      </c>
      <c r="C86" s="7">
        <v>2717</v>
      </c>
    </row>
    <row r="87" spans="1:3">
      <c r="A87" s="2" t="s">
        <v>190</v>
      </c>
      <c r="B87" s="7">
        <v>4326</v>
      </c>
      <c r="C87" s="7">
        <v>3542</v>
      </c>
    </row>
    <row r="88" spans="1:3">
      <c r="A88" s="2" t="s">
        <v>191</v>
      </c>
      <c r="B88" s="7">
        <v>9480</v>
      </c>
      <c r="C88" s="7">
        <v>1716</v>
      </c>
    </row>
    <row r="89" spans="1:3">
      <c r="A89" s="2" t="s">
        <v>192</v>
      </c>
      <c r="B89" s="7">
        <v>325</v>
      </c>
      <c r="C89" s="7">
        <v>4367</v>
      </c>
    </row>
    <row r="90" spans="1:3">
      <c r="A90" s="2" t="s">
        <v>193</v>
      </c>
      <c r="B90" s="7">
        <v>1765</v>
      </c>
      <c r="C90" s="7">
        <v>6303</v>
      </c>
    </row>
    <row r="91" spans="1:3">
      <c r="A91" s="2" t="s">
        <v>194</v>
      </c>
      <c r="B91" s="7">
        <v>45631</v>
      </c>
      <c r="C91" s="7">
        <v>39303</v>
      </c>
    </row>
  </sheetData>
  <phoneticPr fontId="0" type="noConversion"/>
  <printOptions horizontalCentered="1" gridLines="1"/>
  <pageMargins left="0.59055118110236227" right="0.59055118110236227" top="0.78740157480314965" bottom="0.78740157480314965" header="0" footer="0"/>
  <pageSetup paperSize="9" scale="95" orientation="portrait" horizontalDpi="300" verticalDpi="300" r:id="rId1"/>
  <headerFooter alignWithMargins="0">
    <oddHeader>&amp;L &amp;F&amp;C &amp;A</oddHeader>
    <oddFooter>&amp;A&amp;RPágina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ySplit="1" topLeftCell="A2" activePane="bottomLeft" state="frozen"/>
      <selection pane="bottomLeft" activeCell="M4" sqref="M4"/>
    </sheetView>
  </sheetViews>
  <sheetFormatPr baseColWidth="10" defaultRowHeight="21"/>
  <cols>
    <col min="1" max="16384" width="11.19921875" style="1"/>
  </cols>
  <sheetData>
    <row r="1" ht="69" customHeight="1"/>
  </sheetData>
  <phoneticPr fontId="0" type="noConversion"/>
  <pageMargins left="0.75" right="0.75" top="1" bottom="1" header="0" footer="0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K92"/>
  <sheetViews>
    <sheetView workbookViewId="0">
      <pane ySplit="1" topLeftCell="A83" activePane="bottomLeft" state="frozen"/>
      <selection pane="bottomLeft" activeCell="J2" sqref="J2"/>
    </sheetView>
  </sheetViews>
  <sheetFormatPr baseColWidth="10" defaultRowHeight="15"/>
  <cols>
    <col min="1" max="1" width="42" style="7" customWidth="1"/>
    <col min="2" max="2" width="19.796875" style="8" customWidth="1"/>
    <col min="3" max="3" width="16.3984375" style="7" customWidth="1"/>
    <col min="4" max="4" width="15" style="7" customWidth="1"/>
    <col min="5" max="5" width="19.796875" style="7" customWidth="1"/>
    <col min="6" max="6" width="19" style="7" customWidth="1"/>
    <col min="7" max="7" width="23.19921875" style="7" customWidth="1"/>
    <col min="8" max="8" width="15" style="8" customWidth="1"/>
    <col min="9" max="9" width="12.19921875" style="8" customWidth="1"/>
    <col min="10" max="10" width="11.19921875" style="7"/>
    <col min="11" max="11" width="14.796875" style="7" customWidth="1"/>
    <col min="12" max="16384" width="11.19921875" style="7"/>
  </cols>
  <sheetData>
    <row r="1" spans="1:11" ht="50.25" customHeight="1">
      <c r="A1" s="9" t="s">
        <v>203</v>
      </c>
      <c r="B1" s="9" t="s">
        <v>98</v>
      </c>
      <c r="C1" s="9" t="s">
        <v>99</v>
      </c>
      <c r="D1" s="9" t="s">
        <v>100</v>
      </c>
      <c r="E1" s="10" t="str">
        <f>Ventas!B1</f>
        <v>ventas (envases)</v>
      </c>
      <c r="F1" s="10" t="str">
        <f>Ventas!C1</f>
        <v>ventas (cajas)</v>
      </c>
      <c r="G1" s="10" t="s">
        <v>106</v>
      </c>
      <c r="H1" s="11" t="s">
        <v>207</v>
      </c>
      <c r="I1" s="11" t="s">
        <v>212</v>
      </c>
      <c r="J1" s="11" t="s">
        <v>213</v>
      </c>
      <c r="K1" s="21" t="s">
        <v>214</v>
      </c>
    </row>
    <row r="2" spans="1:11">
      <c r="A2" s="7" t="s">
        <v>28</v>
      </c>
      <c r="B2" s="8">
        <v>30</v>
      </c>
      <c r="C2" s="7">
        <v>300</v>
      </c>
      <c r="D2" s="7">
        <v>30</v>
      </c>
      <c r="E2" s="7">
        <f>Ventas!B31</f>
        <v>2250</v>
      </c>
      <c r="F2" s="7">
        <f>Ventas!C31</f>
        <v>148500</v>
      </c>
      <c r="G2" s="7">
        <f t="shared" ref="G2:G33" si="0">ROUNDUP((E2/C2+F2)/D2,0)</f>
        <v>4951</v>
      </c>
      <c r="H2" s="8">
        <f>IF(G2&gt;=500,24,IF(G2&gt;=100,18,12))</f>
        <v>24</v>
      </c>
      <c r="I2" s="8">
        <f>ROUNDUP(G2/H2,0)</f>
        <v>207</v>
      </c>
      <c r="J2" s="7">
        <f>VLOOKUP(A2,stock!$A$2:$C$91,3,FALSE)</f>
        <v>413</v>
      </c>
      <c r="K2" s="22">
        <f>I2-J2</f>
        <v>-206</v>
      </c>
    </row>
    <row r="3" spans="1:11">
      <c r="A3" s="7" t="s">
        <v>74</v>
      </c>
      <c r="B3" s="8">
        <v>30</v>
      </c>
      <c r="C3" s="7">
        <v>100</v>
      </c>
      <c r="D3" s="7">
        <v>33</v>
      </c>
      <c r="E3" s="7">
        <f>Ventas!B77</f>
        <v>16914</v>
      </c>
      <c r="F3" s="7">
        <f>Ventas!C77</f>
        <v>79530</v>
      </c>
      <c r="G3" s="7">
        <f t="shared" si="0"/>
        <v>2416</v>
      </c>
      <c r="H3" s="8">
        <f t="shared" ref="H3:H66" si="1">IF(G3&gt;=500,24,IF(G3&gt;=100,18,12))</f>
        <v>24</v>
      </c>
      <c r="I3" s="8">
        <f t="shared" ref="I3:I66" si="2">ROUNDUP(G3/H3,0)</f>
        <v>101</v>
      </c>
      <c r="J3" s="7">
        <f>VLOOKUP(A3,stock!$A$2:$C$91,3,FALSE)</f>
        <v>202</v>
      </c>
      <c r="K3" s="22">
        <f t="shared" ref="K3:K66" si="3">I3-J3</f>
        <v>-101</v>
      </c>
    </row>
    <row r="4" spans="1:11">
      <c r="A4" s="7" t="s">
        <v>36</v>
      </c>
      <c r="B4" s="8">
        <v>60</v>
      </c>
      <c r="C4" s="7">
        <v>300</v>
      </c>
      <c r="D4" s="7">
        <v>32</v>
      </c>
      <c r="E4" s="7">
        <f>Ventas!B39</f>
        <v>69348</v>
      </c>
      <c r="F4" s="7">
        <f>Ventas!C39</f>
        <v>61050</v>
      </c>
      <c r="G4" s="7">
        <f t="shared" si="0"/>
        <v>1916</v>
      </c>
      <c r="H4" s="8">
        <f t="shared" si="1"/>
        <v>24</v>
      </c>
      <c r="I4" s="8">
        <f t="shared" si="2"/>
        <v>80</v>
      </c>
      <c r="J4" s="7">
        <f>VLOOKUP(A4,stock!$A$2:$C$91,3,FALSE)</f>
        <v>160</v>
      </c>
      <c r="K4" s="22">
        <f t="shared" si="3"/>
        <v>-80</v>
      </c>
    </row>
    <row r="5" spans="1:11">
      <c r="A5" s="7" t="s">
        <v>37</v>
      </c>
      <c r="B5" s="8">
        <v>90</v>
      </c>
      <c r="C5" s="7">
        <v>80</v>
      </c>
      <c r="D5" s="7">
        <v>33</v>
      </c>
      <c r="E5" s="7">
        <f>Ventas!B40</f>
        <v>5281</v>
      </c>
      <c r="F5" s="7">
        <f>Ventas!C40</f>
        <v>50600</v>
      </c>
      <c r="G5" s="7">
        <f t="shared" si="0"/>
        <v>1536</v>
      </c>
      <c r="H5" s="8">
        <f t="shared" si="1"/>
        <v>24</v>
      </c>
      <c r="I5" s="8">
        <f t="shared" si="2"/>
        <v>64</v>
      </c>
      <c r="J5" s="7">
        <f>VLOOKUP(A5,stock!$A$2:$C$91,3,FALSE)</f>
        <v>128</v>
      </c>
      <c r="K5" s="22">
        <f t="shared" si="3"/>
        <v>-64</v>
      </c>
    </row>
    <row r="6" spans="1:11">
      <c r="A6" s="7" t="s">
        <v>31</v>
      </c>
      <c r="B6" s="8">
        <v>20</v>
      </c>
      <c r="C6" s="7">
        <v>25</v>
      </c>
      <c r="D6" s="7">
        <v>40</v>
      </c>
      <c r="E6" s="7">
        <f>Ventas!B34</f>
        <v>6189</v>
      </c>
      <c r="F6" s="7">
        <f>Ventas!C34</f>
        <v>60874</v>
      </c>
      <c r="G6" s="7">
        <f t="shared" si="0"/>
        <v>1529</v>
      </c>
      <c r="H6" s="8">
        <f t="shared" si="1"/>
        <v>24</v>
      </c>
      <c r="I6" s="8">
        <f t="shared" si="2"/>
        <v>64</v>
      </c>
      <c r="J6" s="7">
        <f>VLOOKUP(A6,stock!$A$2:$C$91,3,FALSE)</f>
        <v>128</v>
      </c>
      <c r="K6" s="22">
        <f t="shared" si="3"/>
        <v>-64</v>
      </c>
    </row>
    <row r="7" spans="1:11">
      <c r="A7" s="7" t="s">
        <v>75</v>
      </c>
      <c r="B7" s="8">
        <v>30</v>
      </c>
      <c r="C7" s="7">
        <v>200</v>
      </c>
      <c r="D7" s="7">
        <v>30</v>
      </c>
      <c r="E7" s="7">
        <f>Ventas!B79</f>
        <v>20362</v>
      </c>
      <c r="F7" s="7">
        <f>Ventas!C79</f>
        <v>44000</v>
      </c>
      <c r="G7" s="7">
        <f t="shared" si="0"/>
        <v>1471</v>
      </c>
      <c r="H7" s="8">
        <f t="shared" si="1"/>
        <v>24</v>
      </c>
      <c r="I7" s="8">
        <f t="shared" si="2"/>
        <v>62</v>
      </c>
      <c r="J7" s="7">
        <f>VLOOKUP(A7,stock!$A$2:$C$91,3,FALSE)</f>
        <v>123</v>
      </c>
      <c r="K7" s="22">
        <f t="shared" si="3"/>
        <v>-61</v>
      </c>
    </row>
    <row r="8" spans="1:11">
      <c r="A8" s="7" t="s">
        <v>47</v>
      </c>
      <c r="B8" s="8">
        <v>10</v>
      </c>
      <c r="C8" s="7">
        <v>90</v>
      </c>
      <c r="D8" s="7">
        <v>40</v>
      </c>
      <c r="E8" s="7">
        <f>Ventas!B50</f>
        <v>13228</v>
      </c>
      <c r="F8" s="7">
        <f>Ventas!C50</f>
        <v>56925</v>
      </c>
      <c r="G8" s="7">
        <f t="shared" si="0"/>
        <v>1427</v>
      </c>
      <c r="H8" s="8">
        <f t="shared" si="1"/>
        <v>24</v>
      </c>
      <c r="I8" s="8">
        <f t="shared" si="2"/>
        <v>60</v>
      </c>
      <c r="J8" s="7">
        <f>VLOOKUP(A8,stock!$A$2:$C$91,3,FALSE)</f>
        <v>119</v>
      </c>
      <c r="K8" s="22">
        <f t="shared" si="3"/>
        <v>-59</v>
      </c>
    </row>
    <row r="9" spans="1:11">
      <c r="A9" s="7" t="s">
        <v>76</v>
      </c>
      <c r="B9" s="8">
        <v>30</v>
      </c>
      <c r="C9" s="7">
        <v>300</v>
      </c>
      <c r="D9" s="7">
        <v>30</v>
      </c>
      <c r="E9" s="7">
        <f>Ventas!B80</f>
        <v>36747</v>
      </c>
      <c r="F9" s="7">
        <f>Ventas!C80</f>
        <v>42482</v>
      </c>
      <c r="G9" s="7">
        <f t="shared" si="0"/>
        <v>1421</v>
      </c>
      <c r="H9" s="8">
        <f t="shared" si="1"/>
        <v>24</v>
      </c>
      <c r="I9" s="8">
        <f t="shared" si="2"/>
        <v>60</v>
      </c>
      <c r="J9" s="7">
        <f>VLOOKUP(A9,stock!$A$2:$C$91,3,FALSE)</f>
        <v>119</v>
      </c>
      <c r="K9" s="22">
        <f t="shared" si="3"/>
        <v>-59</v>
      </c>
    </row>
    <row r="10" spans="1:11">
      <c r="A10" s="7" t="s">
        <v>27</v>
      </c>
      <c r="B10" s="8">
        <v>90</v>
      </c>
      <c r="C10" s="7">
        <v>200</v>
      </c>
      <c r="D10" s="7">
        <v>40</v>
      </c>
      <c r="E10" s="7">
        <f>Ventas!B30</f>
        <v>56818</v>
      </c>
      <c r="F10" s="7">
        <f>Ventas!C30</f>
        <v>52800</v>
      </c>
      <c r="G10" s="7">
        <f t="shared" si="0"/>
        <v>1328</v>
      </c>
      <c r="H10" s="8">
        <f t="shared" si="1"/>
        <v>24</v>
      </c>
      <c r="I10" s="8">
        <f t="shared" si="2"/>
        <v>56</v>
      </c>
      <c r="J10" s="7">
        <f>VLOOKUP(A10,stock!$A$2:$C$91,3,FALSE)</f>
        <v>111</v>
      </c>
      <c r="K10" s="22">
        <f t="shared" si="3"/>
        <v>-55</v>
      </c>
    </row>
    <row r="11" spans="1:11">
      <c r="A11" s="7" t="s">
        <v>87</v>
      </c>
      <c r="B11" s="8">
        <v>10</v>
      </c>
      <c r="C11" s="7">
        <v>160</v>
      </c>
      <c r="D11" s="7">
        <v>32</v>
      </c>
      <c r="E11" s="7">
        <f>Ventas!B91</f>
        <v>45631</v>
      </c>
      <c r="F11" s="7">
        <f>Ventas!C91</f>
        <v>39303</v>
      </c>
      <c r="G11" s="7">
        <f t="shared" si="0"/>
        <v>1238</v>
      </c>
      <c r="H11" s="8">
        <f t="shared" si="1"/>
        <v>24</v>
      </c>
      <c r="I11" s="8">
        <f t="shared" si="2"/>
        <v>52</v>
      </c>
      <c r="J11" s="7">
        <f>VLOOKUP(A11,stock!$A$2:$C$91,3,FALSE)</f>
        <v>104</v>
      </c>
      <c r="K11" s="22">
        <f t="shared" si="3"/>
        <v>-52</v>
      </c>
    </row>
    <row r="12" spans="1:11">
      <c r="A12" s="7" t="s">
        <v>16</v>
      </c>
      <c r="B12" s="8">
        <v>10</v>
      </c>
      <c r="C12" s="7">
        <v>40</v>
      </c>
      <c r="D12" s="7">
        <v>40</v>
      </c>
      <c r="E12" s="7">
        <f>Ventas!B19</f>
        <v>1147</v>
      </c>
      <c r="F12" s="7">
        <f>Ventas!C19</f>
        <v>47058</v>
      </c>
      <c r="G12" s="7">
        <f t="shared" si="0"/>
        <v>1178</v>
      </c>
      <c r="H12" s="8">
        <f t="shared" si="1"/>
        <v>24</v>
      </c>
      <c r="I12" s="8">
        <f t="shared" si="2"/>
        <v>50</v>
      </c>
      <c r="J12" s="7">
        <f>VLOOKUP(A12,stock!$A$2:$C$91,3,FALSE)</f>
        <v>99</v>
      </c>
      <c r="K12" s="22">
        <f t="shared" si="3"/>
        <v>-49</v>
      </c>
    </row>
    <row r="13" spans="1:11">
      <c r="A13" s="7" t="s">
        <v>52</v>
      </c>
      <c r="B13" s="8">
        <v>40</v>
      </c>
      <c r="C13" s="7">
        <v>160</v>
      </c>
      <c r="D13" s="7">
        <v>32</v>
      </c>
      <c r="E13" s="7">
        <f>Ventas!B55</f>
        <v>750</v>
      </c>
      <c r="F13" s="7">
        <f>Ventas!C55</f>
        <v>37400</v>
      </c>
      <c r="G13" s="7">
        <f t="shared" si="0"/>
        <v>1169</v>
      </c>
      <c r="H13" s="8">
        <f t="shared" si="1"/>
        <v>24</v>
      </c>
      <c r="I13" s="8">
        <f t="shared" si="2"/>
        <v>49</v>
      </c>
      <c r="J13" s="7">
        <f>VLOOKUP(A13,stock!$A$2:$C$91,3,FALSE)</f>
        <v>98</v>
      </c>
      <c r="K13" s="22">
        <f t="shared" si="3"/>
        <v>-49</v>
      </c>
    </row>
    <row r="14" spans="1:11">
      <c r="A14" s="7" t="s">
        <v>78</v>
      </c>
      <c r="B14" s="8">
        <v>30</v>
      </c>
      <c r="C14" s="7">
        <v>70</v>
      </c>
      <c r="D14" s="7">
        <v>54</v>
      </c>
      <c r="E14" s="7">
        <f>Ventas!B82</f>
        <v>772</v>
      </c>
      <c r="F14" s="7">
        <f>Ventas!C82</f>
        <v>55825</v>
      </c>
      <c r="G14" s="7">
        <f t="shared" si="0"/>
        <v>1035</v>
      </c>
      <c r="H14" s="8">
        <f t="shared" si="1"/>
        <v>24</v>
      </c>
      <c r="I14" s="8">
        <f t="shared" si="2"/>
        <v>44</v>
      </c>
      <c r="J14" s="7">
        <f>VLOOKUP(A14,stock!$A$2:$C$91,3,FALSE)</f>
        <v>87</v>
      </c>
      <c r="K14" s="22">
        <f t="shared" si="3"/>
        <v>-43</v>
      </c>
    </row>
    <row r="15" spans="1:11">
      <c r="A15" s="7" t="s">
        <v>23</v>
      </c>
      <c r="B15" s="8">
        <v>50</v>
      </c>
      <c r="C15" s="7">
        <v>300</v>
      </c>
      <c r="D15" s="7">
        <v>30</v>
      </c>
      <c r="E15" s="7">
        <f>Ventas!B26</f>
        <v>6030</v>
      </c>
      <c r="F15" s="7">
        <f>Ventas!C26</f>
        <v>30547</v>
      </c>
      <c r="G15" s="7">
        <f t="shared" si="0"/>
        <v>1019</v>
      </c>
      <c r="H15" s="8">
        <f t="shared" si="1"/>
        <v>24</v>
      </c>
      <c r="I15" s="8">
        <f t="shared" si="2"/>
        <v>43</v>
      </c>
      <c r="J15" s="7">
        <f>VLOOKUP(A15,stock!$A$2:$C$91,3,FALSE)</f>
        <v>85</v>
      </c>
      <c r="K15" s="22">
        <f t="shared" si="3"/>
        <v>-42</v>
      </c>
    </row>
    <row r="16" spans="1:11">
      <c r="A16" s="7" t="s">
        <v>25</v>
      </c>
      <c r="B16" s="8">
        <v>90</v>
      </c>
      <c r="C16" s="7">
        <v>200</v>
      </c>
      <c r="D16" s="7">
        <v>33</v>
      </c>
      <c r="E16" s="7">
        <f>Ventas!B28</f>
        <v>1650</v>
      </c>
      <c r="F16" s="7">
        <f>Ventas!C28</f>
        <v>32450</v>
      </c>
      <c r="G16" s="7">
        <f t="shared" si="0"/>
        <v>984</v>
      </c>
      <c r="H16" s="8">
        <f t="shared" si="1"/>
        <v>24</v>
      </c>
      <c r="I16" s="8">
        <f t="shared" si="2"/>
        <v>41</v>
      </c>
      <c r="J16" s="7">
        <f>VLOOKUP(A16,stock!$A$2:$C$91,3,FALSE)</f>
        <v>82</v>
      </c>
      <c r="K16" s="22">
        <f t="shared" si="3"/>
        <v>-41</v>
      </c>
    </row>
    <row r="17" spans="1:11">
      <c r="A17" s="7" t="s">
        <v>44</v>
      </c>
      <c r="B17" s="8">
        <v>60</v>
      </c>
      <c r="C17" s="7">
        <v>215</v>
      </c>
      <c r="D17" s="7">
        <v>50</v>
      </c>
      <c r="E17" s="7">
        <f>Ventas!B47</f>
        <v>65440</v>
      </c>
      <c r="F17" s="7">
        <f>Ventas!C47</f>
        <v>47542</v>
      </c>
      <c r="G17" s="7">
        <f t="shared" si="0"/>
        <v>957</v>
      </c>
      <c r="H17" s="8">
        <f t="shared" si="1"/>
        <v>24</v>
      </c>
      <c r="I17" s="8">
        <f t="shared" si="2"/>
        <v>40</v>
      </c>
      <c r="J17" s="7">
        <f>VLOOKUP(A17,stock!$A$2:$C$91,3,FALSE)</f>
        <v>80</v>
      </c>
      <c r="K17" s="22">
        <f t="shared" si="3"/>
        <v>-40</v>
      </c>
    </row>
    <row r="18" spans="1:11">
      <c r="A18" s="7" t="s">
        <v>17</v>
      </c>
      <c r="B18" s="8">
        <v>10</v>
      </c>
      <c r="C18" s="7">
        <v>120</v>
      </c>
      <c r="D18" s="7">
        <v>33</v>
      </c>
      <c r="E18" s="7">
        <f>Ventas!B20</f>
        <v>16728</v>
      </c>
      <c r="F18" s="7">
        <f>Ventas!C20</f>
        <v>29700</v>
      </c>
      <c r="G18" s="7">
        <f t="shared" si="0"/>
        <v>905</v>
      </c>
      <c r="H18" s="8">
        <f t="shared" si="1"/>
        <v>24</v>
      </c>
      <c r="I18" s="8">
        <f t="shared" si="2"/>
        <v>38</v>
      </c>
      <c r="J18" s="7">
        <f>VLOOKUP(A18,stock!$A$2:$C$91,3,FALSE)</f>
        <v>76</v>
      </c>
      <c r="K18" s="22">
        <f t="shared" si="3"/>
        <v>-38</v>
      </c>
    </row>
    <row r="19" spans="1:11">
      <c r="A19" s="7" t="s">
        <v>67</v>
      </c>
      <c r="B19" s="8">
        <v>90</v>
      </c>
      <c r="C19" s="7">
        <v>50</v>
      </c>
      <c r="D19" s="7">
        <v>18</v>
      </c>
      <c r="E19" s="7">
        <f>Ventas!B70</f>
        <v>17980</v>
      </c>
      <c r="F19" s="7">
        <f>Ventas!C70</f>
        <v>14685</v>
      </c>
      <c r="G19" s="7">
        <f t="shared" si="0"/>
        <v>836</v>
      </c>
      <c r="H19" s="8">
        <f t="shared" si="1"/>
        <v>24</v>
      </c>
      <c r="I19" s="8">
        <f t="shared" si="2"/>
        <v>35</v>
      </c>
      <c r="J19" s="7">
        <f>VLOOKUP(A19,stock!$A$2:$C$91,3,FALSE)</f>
        <v>70</v>
      </c>
      <c r="K19" s="22">
        <f t="shared" si="3"/>
        <v>-35</v>
      </c>
    </row>
    <row r="20" spans="1:11">
      <c r="A20" s="7" t="s">
        <v>34</v>
      </c>
      <c r="B20" s="8">
        <v>10</v>
      </c>
      <c r="C20" s="7">
        <v>20</v>
      </c>
      <c r="D20" s="7">
        <v>40</v>
      </c>
      <c r="E20" s="7">
        <f>Ventas!B37</f>
        <v>2626.5</v>
      </c>
      <c r="F20" s="7">
        <f>Ventas!C37</f>
        <v>32120</v>
      </c>
      <c r="G20" s="7">
        <f t="shared" si="0"/>
        <v>807</v>
      </c>
      <c r="H20" s="8">
        <f t="shared" si="1"/>
        <v>24</v>
      </c>
      <c r="I20" s="8">
        <f t="shared" si="2"/>
        <v>34</v>
      </c>
      <c r="J20" s="7">
        <f>VLOOKUP(A20,stock!$A$2:$C$91,3,FALSE)</f>
        <v>68</v>
      </c>
      <c r="K20" s="22">
        <f t="shared" si="3"/>
        <v>-34</v>
      </c>
    </row>
    <row r="21" spans="1:11">
      <c r="A21" s="7" t="s">
        <v>74</v>
      </c>
      <c r="B21" s="8">
        <v>30</v>
      </c>
      <c r="C21" s="7">
        <v>120</v>
      </c>
      <c r="D21" s="7">
        <v>33</v>
      </c>
      <c r="E21" s="7">
        <f>Ventas!B78</f>
        <v>559</v>
      </c>
      <c r="F21" s="7">
        <f>Ventas!C78</f>
        <v>26070</v>
      </c>
      <c r="G21" s="7">
        <f t="shared" si="0"/>
        <v>791</v>
      </c>
      <c r="H21" s="8">
        <f t="shared" si="1"/>
        <v>24</v>
      </c>
      <c r="I21" s="8">
        <f t="shared" si="2"/>
        <v>33</v>
      </c>
      <c r="J21" s="7">
        <f>VLOOKUP(A21,stock!$A$2:$C$91,3,FALSE)</f>
        <v>202</v>
      </c>
      <c r="K21" s="22">
        <f t="shared" si="3"/>
        <v>-169</v>
      </c>
    </row>
    <row r="22" spans="1:11">
      <c r="A22" s="7" t="s">
        <v>53</v>
      </c>
      <c r="B22" s="8">
        <v>50</v>
      </c>
      <c r="C22" s="7">
        <v>200</v>
      </c>
      <c r="D22" s="7">
        <v>33</v>
      </c>
      <c r="E22" s="7">
        <f>Ventas!B56</f>
        <v>12345</v>
      </c>
      <c r="F22" s="7">
        <f>Ventas!C56</f>
        <v>25410</v>
      </c>
      <c r="G22" s="7">
        <f t="shared" si="0"/>
        <v>772</v>
      </c>
      <c r="H22" s="8">
        <f t="shared" si="1"/>
        <v>24</v>
      </c>
      <c r="I22" s="8">
        <f t="shared" si="2"/>
        <v>33</v>
      </c>
      <c r="J22" s="7">
        <f>VLOOKUP(A22,stock!$A$2:$C$91,3,FALSE)</f>
        <v>65</v>
      </c>
      <c r="K22" s="22">
        <f t="shared" si="3"/>
        <v>-32</v>
      </c>
    </row>
    <row r="23" spans="1:11">
      <c r="A23" s="7" t="s">
        <v>42</v>
      </c>
      <c r="B23" s="8">
        <v>10</v>
      </c>
      <c r="C23" s="7">
        <v>75</v>
      </c>
      <c r="D23" s="7">
        <v>48</v>
      </c>
      <c r="E23" s="7">
        <f>Ventas!B45</f>
        <v>41866</v>
      </c>
      <c r="F23" s="7">
        <f>Ventas!C45</f>
        <v>35640</v>
      </c>
      <c r="G23" s="7">
        <f t="shared" si="0"/>
        <v>755</v>
      </c>
      <c r="H23" s="8">
        <f t="shared" si="1"/>
        <v>24</v>
      </c>
      <c r="I23" s="8">
        <f t="shared" si="2"/>
        <v>32</v>
      </c>
      <c r="J23" s="7">
        <f>VLOOKUP(A23,stock!$A$2:$C$91,3,FALSE)</f>
        <v>63</v>
      </c>
      <c r="K23" s="22">
        <f t="shared" si="3"/>
        <v>-31</v>
      </c>
    </row>
    <row r="24" spans="1:11">
      <c r="A24" s="7" t="s">
        <v>24</v>
      </c>
      <c r="B24" s="8">
        <v>50</v>
      </c>
      <c r="C24" s="7">
        <v>200</v>
      </c>
      <c r="D24" s="7">
        <v>33</v>
      </c>
      <c r="E24" s="7">
        <f>Ventas!B27</f>
        <v>2563</v>
      </c>
      <c r="F24" s="7">
        <f>Ventas!C27</f>
        <v>19140</v>
      </c>
      <c r="G24" s="7">
        <f t="shared" si="0"/>
        <v>581</v>
      </c>
      <c r="H24" s="8">
        <f t="shared" si="1"/>
        <v>24</v>
      </c>
      <c r="I24" s="8">
        <f t="shared" si="2"/>
        <v>25</v>
      </c>
      <c r="J24" s="7">
        <f>VLOOKUP(A24,stock!$A$2:$C$91,3,FALSE)</f>
        <v>49</v>
      </c>
      <c r="K24" s="22">
        <f t="shared" si="3"/>
        <v>-24</v>
      </c>
    </row>
    <row r="25" spans="1:11">
      <c r="A25" s="7" t="s">
        <v>70</v>
      </c>
      <c r="B25" s="8">
        <v>30</v>
      </c>
      <c r="C25" s="7">
        <v>40</v>
      </c>
      <c r="D25" s="7">
        <v>40</v>
      </c>
      <c r="E25" s="7">
        <f>Ventas!B73</f>
        <v>1543</v>
      </c>
      <c r="F25" s="7">
        <f>Ventas!C73</f>
        <v>23100</v>
      </c>
      <c r="G25" s="7">
        <f t="shared" si="0"/>
        <v>579</v>
      </c>
      <c r="H25" s="8">
        <f t="shared" si="1"/>
        <v>24</v>
      </c>
      <c r="I25" s="8">
        <f t="shared" si="2"/>
        <v>25</v>
      </c>
      <c r="J25" s="7">
        <f>VLOOKUP(A25,stock!$A$2:$C$91,3,FALSE)</f>
        <v>49</v>
      </c>
      <c r="K25" s="22">
        <f t="shared" si="3"/>
        <v>-24</v>
      </c>
    </row>
    <row r="26" spans="1:11">
      <c r="A26" s="7" t="s">
        <v>68</v>
      </c>
      <c r="B26" s="8">
        <v>30</v>
      </c>
      <c r="C26" s="7">
        <v>40</v>
      </c>
      <c r="D26" s="7">
        <v>44</v>
      </c>
      <c r="E26" s="7">
        <f>Ventas!B71</f>
        <v>10036</v>
      </c>
      <c r="F26" s="7">
        <f>Ventas!C71</f>
        <v>24178</v>
      </c>
      <c r="G26" s="7">
        <f t="shared" si="0"/>
        <v>556</v>
      </c>
      <c r="H26" s="8">
        <f t="shared" si="1"/>
        <v>24</v>
      </c>
      <c r="I26" s="8">
        <f t="shared" si="2"/>
        <v>24</v>
      </c>
      <c r="J26" s="7">
        <f>VLOOKUP(A26,stock!$A$2:$C$91,3,FALSE)</f>
        <v>47</v>
      </c>
      <c r="K26" s="22">
        <f t="shared" si="3"/>
        <v>-23</v>
      </c>
    </row>
    <row r="27" spans="1:11">
      <c r="A27" s="7" t="s">
        <v>55</v>
      </c>
      <c r="B27" s="8">
        <v>50</v>
      </c>
      <c r="C27" s="7">
        <v>200</v>
      </c>
      <c r="D27" s="7">
        <v>20</v>
      </c>
      <c r="E27" s="7">
        <f>Ventas!B58</f>
        <v>2120</v>
      </c>
      <c r="F27" s="7">
        <f>Ventas!C58</f>
        <v>11055</v>
      </c>
      <c r="G27" s="7">
        <f t="shared" si="0"/>
        <v>554</v>
      </c>
      <c r="H27" s="8">
        <f t="shared" si="1"/>
        <v>24</v>
      </c>
      <c r="I27" s="8">
        <f t="shared" si="2"/>
        <v>24</v>
      </c>
      <c r="J27" s="7">
        <f>VLOOKUP(A27,stock!$A$2:$C$91,3,FALSE)</f>
        <v>47</v>
      </c>
      <c r="K27" s="22">
        <f t="shared" si="3"/>
        <v>-23</v>
      </c>
    </row>
    <row r="28" spans="1:11">
      <c r="A28" s="7" t="s">
        <v>32</v>
      </c>
      <c r="B28" s="8">
        <v>70</v>
      </c>
      <c r="C28" s="7">
        <v>20</v>
      </c>
      <c r="D28" s="7">
        <v>24</v>
      </c>
      <c r="E28" s="7">
        <f>Ventas!B35</f>
        <v>4620</v>
      </c>
      <c r="F28" s="7">
        <f>Ventas!C35</f>
        <v>12023</v>
      </c>
      <c r="G28" s="7">
        <f t="shared" si="0"/>
        <v>511</v>
      </c>
      <c r="H28" s="8">
        <f t="shared" si="1"/>
        <v>24</v>
      </c>
      <c r="I28" s="8">
        <f t="shared" si="2"/>
        <v>22</v>
      </c>
      <c r="J28" s="7">
        <f>VLOOKUP(A28,stock!$A$2:$C$91,3,FALSE)</f>
        <v>43</v>
      </c>
      <c r="K28" s="22">
        <f t="shared" si="3"/>
        <v>-21</v>
      </c>
    </row>
    <row r="29" spans="1:11">
      <c r="A29" s="7" t="s">
        <v>33</v>
      </c>
      <c r="B29" s="8">
        <v>20</v>
      </c>
      <c r="C29" s="7">
        <v>50</v>
      </c>
      <c r="D29" s="7">
        <v>30</v>
      </c>
      <c r="E29" s="7">
        <f>Ventas!B36</f>
        <v>17775</v>
      </c>
      <c r="F29" s="7">
        <f>Ventas!C36</f>
        <v>14762</v>
      </c>
      <c r="G29" s="7">
        <f t="shared" si="0"/>
        <v>504</v>
      </c>
      <c r="H29" s="8">
        <f t="shared" si="1"/>
        <v>24</v>
      </c>
      <c r="I29" s="8">
        <f t="shared" si="2"/>
        <v>21</v>
      </c>
      <c r="J29" s="7">
        <f>VLOOKUP(A29,stock!$A$2:$C$91,3,FALSE)</f>
        <v>42</v>
      </c>
      <c r="K29" s="22">
        <f t="shared" si="3"/>
        <v>-21</v>
      </c>
    </row>
    <row r="30" spans="1:11">
      <c r="A30" s="7" t="s">
        <v>26</v>
      </c>
      <c r="B30" s="8">
        <v>90</v>
      </c>
      <c r="C30" s="7">
        <v>120</v>
      </c>
      <c r="D30" s="7">
        <v>32</v>
      </c>
      <c r="E30" s="7">
        <f>Ventas!B29</f>
        <v>585</v>
      </c>
      <c r="F30" s="7">
        <f>Ventas!C29</f>
        <v>15840</v>
      </c>
      <c r="G30" s="7">
        <f t="shared" si="0"/>
        <v>496</v>
      </c>
      <c r="H30" s="8">
        <f t="shared" si="1"/>
        <v>18</v>
      </c>
      <c r="I30" s="8">
        <f t="shared" si="2"/>
        <v>28</v>
      </c>
      <c r="J30" s="7">
        <f>VLOOKUP(A30,stock!$A$2:$C$91,3,FALSE)</f>
        <v>42</v>
      </c>
      <c r="K30" s="22">
        <f t="shared" si="3"/>
        <v>-14</v>
      </c>
    </row>
    <row r="31" spans="1:11">
      <c r="A31" s="7" t="s">
        <v>45</v>
      </c>
      <c r="B31" s="8">
        <v>60</v>
      </c>
      <c r="C31" s="7">
        <v>215</v>
      </c>
      <c r="D31" s="7">
        <v>50</v>
      </c>
      <c r="E31" s="7">
        <f>Ventas!B48</f>
        <v>19602</v>
      </c>
      <c r="F31" s="7">
        <f>Ventas!C48</f>
        <v>23650</v>
      </c>
      <c r="G31" s="7">
        <f t="shared" si="0"/>
        <v>475</v>
      </c>
      <c r="H31" s="8">
        <f t="shared" si="1"/>
        <v>18</v>
      </c>
      <c r="I31" s="8">
        <f t="shared" si="2"/>
        <v>27</v>
      </c>
      <c r="J31" s="7">
        <f>VLOOKUP(A31,stock!$A$2:$C$91,3,FALSE)</f>
        <v>40</v>
      </c>
      <c r="K31" s="22">
        <f t="shared" si="3"/>
        <v>-13</v>
      </c>
    </row>
    <row r="32" spans="1:11">
      <c r="A32" s="7" t="s">
        <v>20</v>
      </c>
      <c r="B32" s="8">
        <v>50</v>
      </c>
      <c r="C32" s="7">
        <v>200</v>
      </c>
      <c r="D32" s="7">
        <v>30</v>
      </c>
      <c r="E32" s="7">
        <f>Ventas!B23</f>
        <v>7152</v>
      </c>
      <c r="F32" s="7">
        <f>Ventas!C23</f>
        <v>13783</v>
      </c>
      <c r="G32" s="7">
        <f t="shared" si="0"/>
        <v>461</v>
      </c>
      <c r="H32" s="8">
        <f t="shared" si="1"/>
        <v>18</v>
      </c>
      <c r="I32" s="8">
        <f t="shared" si="2"/>
        <v>26</v>
      </c>
      <c r="J32" s="7">
        <f>VLOOKUP(A32,stock!$A$2:$C$91,3,FALSE)</f>
        <v>39</v>
      </c>
      <c r="K32" s="22">
        <f t="shared" si="3"/>
        <v>-13</v>
      </c>
    </row>
    <row r="33" spans="1:11">
      <c r="A33" s="7" t="s">
        <v>69</v>
      </c>
      <c r="B33" s="8">
        <v>30</v>
      </c>
      <c r="C33" s="7">
        <v>300</v>
      </c>
      <c r="D33" s="7">
        <v>20</v>
      </c>
      <c r="E33" s="7">
        <f>Ventas!B72</f>
        <v>35973</v>
      </c>
      <c r="F33" s="7">
        <f>Ventas!C72</f>
        <v>9075</v>
      </c>
      <c r="G33" s="7">
        <f t="shared" si="0"/>
        <v>460</v>
      </c>
      <c r="H33" s="8">
        <f t="shared" si="1"/>
        <v>18</v>
      </c>
      <c r="I33" s="8">
        <f t="shared" si="2"/>
        <v>26</v>
      </c>
      <c r="J33" s="7">
        <f>VLOOKUP(A33,stock!$A$2:$C$91,3,FALSE)</f>
        <v>39</v>
      </c>
      <c r="K33" s="22">
        <f t="shared" si="3"/>
        <v>-13</v>
      </c>
    </row>
    <row r="34" spans="1:11">
      <c r="A34" s="7" t="s">
        <v>43</v>
      </c>
      <c r="B34" s="8">
        <v>90</v>
      </c>
      <c r="C34" s="7">
        <v>570</v>
      </c>
      <c r="D34" s="7">
        <v>33</v>
      </c>
      <c r="E34" s="7">
        <f>Ventas!B46</f>
        <v>64888</v>
      </c>
      <c r="F34" s="7">
        <f>Ventas!C46</f>
        <v>13574</v>
      </c>
      <c r="G34" s="7">
        <f t="shared" ref="G34:G65" si="4">ROUNDUP((E34/C34+F34)/D34,0)</f>
        <v>415</v>
      </c>
      <c r="H34" s="8">
        <f t="shared" si="1"/>
        <v>18</v>
      </c>
      <c r="I34" s="8">
        <f t="shared" si="2"/>
        <v>24</v>
      </c>
      <c r="J34" s="7">
        <f>VLOOKUP(A34,stock!$A$2:$C$91,3,FALSE)</f>
        <v>35</v>
      </c>
      <c r="K34" s="22">
        <f t="shared" si="3"/>
        <v>-11</v>
      </c>
    </row>
    <row r="35" spans="1:11">
      <c r="A35" s="7" t="s">
        <v>41</v>
      </c>
      <c r="B35" s="8">
        <v>10</v>
      </c>
      <c r="C35" s="7">
        <v>120</v>
      </c>
      <c r="D35" s="7">
        <v>32</v>
      </c>
      <c r="E35" s="7">
        <f>Ventas!B44</f>
        <v>0</v>
      </c>
      <c r="F35" s="7">
        <f>Ventas!C44</f>
        <v>13200</v>
      </c>
      <c r="G35" s="7">
        <f t="shared" si="4"/>
        <v>413</v>
      </c>
      <c r="H35" s="8">
        <f t="shared" si="1"/>
        <v>18</v>
      </c>
      <c r="I35" s="8">
        <f t="shared" si="2"/>
        <v>23</v>
      </c>
      <c r="J35" s="7">
        <f>VLOOKUP(A35,stock!$A$2:$C$91,3,FALSE)</f>
        <v>35</v>
      </c>
      <c r="K35" s="22">
        <f t="shared" si="3"/>
        <v>-12</v>
      </c>
    </row>
    <row r="36" spans="1:11">
      <c r="A36" s="7" t="s">
        <v>30</v>
      </c>
      <c r="B36" s="8">
        <v>20</v>
      </c>
      <c r="C36" s="7">
        <v>9</v>
      </c>
      <c r="D36" s="7">
        <v>35</v>
      </c>
      <c r="E36" s="7">
        <f>Ventas!B33</f>
        <v>37</v>
      </c>
      <c r="F36" s="7">
        <f>Ventas!C33</f>
        <v>14355</v>
      </c>
      <c r="G36" s="7">
        <f t="shared" si="4"/>
        <v>411</v>
      </c>
      <c r="H36" s="8">
        <f t="shared" si="1"/>
        <v>18</v>
      </c>
      <c r="I36" s="8">
        <f t="shared" si="2"/>
        <v>23</v>
      </c>
      <c r="J36" s="7">
        <f>VLOOKUP(A36,stock!$A$2:$C$91,3,FALSE)</f>
        <v>35</v>
      </c>
      <c r="K36" s="22">
        <f t="shared" si="3"/>
        <v>-12</v>
      </c>
    </row>
    <row r="37" spans="1:11">
      <c r="A37" s="7" t="s">
        <v>40</v>
      </c>
      <c r="B37" s="8">
        <v>70</v>
      </c>
      <c r="C37" s="7">
        <v>80</v>
      </c>
      <c r="D37" s="7">
        <v>33</v>
      </c>
      <c r="E37" s="7">
        <f>Ventas!B43</f>
        <v>0</v>
      </c>
      <c r="F37" s="7">
        <f>Ventas!C43</f>
        <v>13200</v>
      </c>
      <c r="G37" s="7">
        <f t="shared" si="4"/>
        <v>400</v>
      </c>
      <c r="H37" s="8">
        <f t="shared" si="1"/>
        <v>18</v>
      </c>
      <c r="I37" s="8">
        <f t="shared" si="2"/>
        <v>23</v>
      </c>
      <c r="J37" s="7">
        <f>VLOOKUP(A37,stock!$A$2:$C$91,3,FALSE)</f>
        <v>34</v>
      </c>
      <c r="K37" s="22">
        <f t="shared" si="3"/>
        <v>-11</v>
      </c>
    </row>
    <row r="38" spans="1:11">
      <c r="A38" s="7" t="s">
        <v>38</v>
      </c>
      <c r="B38" s="8">
        <v>90</v>
      </c>
      <c r="C38" s="7">
        <v>40</v>
      </c>
      <c r="D38" s="7">
        <v>40</v>
      </c>
      <c r="E38" s="7">
        <f>Ventas!B41</f>
        <v>5880</v>
      </c>
      <c r="F38" s="7">
        <f>Ventas!C41</f>
        <v>14520</v>
      </c>
      <c r="G38" s="7">
        <f t="shared" si="4"/>
        <v>367</v>
      </c>
      <c r="H38" s="8">
        <f t="shared" si="1"/>
        <v>18</v>
      </c>
      <c r="I38" s="8">
        <f t="shared" si="2"/>
        <v>21</v>
      </c>
      <c r="J38" s="7">
        <f>VLOOKUP(A38,stock!$A$2:$C$91,3,FALSE)</f>
        <v>31</v>
      </c>
      <c r="K38" s="22">
        <f t="shared" si="3"/>
        <v>-10</v>
      </c>
    </row>
    <row r="39" spans="1:11">
      <c r="A39" s="7" t="s">
        <v>13</v>
      </c>
      <c r="B39" s="8">
        <v>20</v>
      </c>
      <c r="C39" s="7">
        <v>160</v>
      </c>
      <c r="D39" s="7">
        <v>32</v>
      </c>
      <c r="E39" s="7">
        <f>Ventas!B16</f>
        <v>414</v>
      </c>
      <c r="F39" s="7">
        <f>Ventas!C16</f>
        <v>11550</v>
      </c>
      <c r="G39" s="7">
        <f t="shared" si="4"/>
        <v>362</v>
      </c>
      <c r="H39" s="8">
        <f t="shared" si="1"/>
        <v>18</v>
      </c>
      <c r="I39" s="8">
        <f t="shared" si="2"/>
        <v>21</v>
      </c>
      <c r="J39" s="7">
        <f>VLOOKUP(A39,stock!$A$2:$C$91,3,FALSE)</f>
        <v>31</v>
      </c>
      <c r="K39" s="22">
        <f t="shared" si="3"/>
        <v>-10</v>
      </c>
    </row>
    <row r="40" spans="1:11">
      <c r="A40" s="7" t="s">
        <v>48</v>
      </c>
      <c r="B40" s="8">
        <v>90</v>
      </c>
      <c r="C40" s="7">
        <v>260</v>
      </c>
      <c r="D40" s="7">
        <v>20</v>
      </c>
      <c r="E40" s="7">
        <f>Ventas!B51</f>
        <v>9679</v>
      </c>
      <c r="F40" s="7">
        <f>Ventas!C51</f>
        <v>7150</v>
      </c>
      <c r="G40" s="7">
        <f t="shared" si="4"/>
        <v>360</v>
      </c>
      <c r="H40" s="8">
        <f t="shared" si="1"/>
        <v>18</v>
      </c>
      <c r="I40" s="8">
        <f t="shared" si="2"/>
        <v>20</v>
      </c>
      <c r="J40" s="7">
        <f>VLOOKUP(A40,stock!$A$2:$C$91,3,FALSE)</f>
        <v>30</v>
      </c>
      <c r="K40" s="22">
        <f t="shared" si="3"/>
        <v>-10</v>
      </c>
    </row>
    <row r="41" spans="1:11">
      <c r="A41" s="7" t="s">
        <v>18</v>
      </c>
      <c r="B41" s="8">
        <v>10</v>
      </c>
      <c r="C41" s="7">
        <v>200</v>
      </c>
      <c r="D41" s="7">
        <v>33</v>
      </c>
      <c r="E41" s="7">
        <f>Ventas!B21</f>
        <v>31156</v>
      </c>
      <c r="F41" s="7">
        <f>Ventas!C21</f>
        <v>11550</v>
      </c>
      <c r="G41" s="7">
        <f t="shared" si="4"/>
        <v>355</v>
      </c>
      <c r="H41" s="8">
        <f t="shared" si="1"/>
        <v>18</v>
      </c>
      <c r="I41" s="8">
        <f t="shared" si="2"/>
        <v>20</v>
      </c>
      <c r="J41" s="7">
        <f>VLOOKUP(A41,stock!$A$2:$C$91,3,FALSE)</f>
        <v>30</v>
      </c>
      <c r="K41" s="22">
        <f t="shared" si="3"/>
        <v>-10</v>
      </c>
    </row>
    <row r="42" spans="1:11">
      <c r="A42" s="7" t="s">
        <v>72</v>
      </c>
      <c r="B42" s="8">
        <v>90</v>
      </c>
      <c r="C42" s="7">
        <v>100</v>
      </c>
      <c r="D42" s="7">
        <v>80</v>
      </c>
      <c r="E42" s="7">
        <f>Ventas!B75</f>
        <v>35188</v>
      </c>
      <c r="F42" s="7">
        <f>Ventas!C75</f>
        <v>27005</v>
      </c>
      <c r="G42" s="7">
        <f t="shared" si="4"/>
        <v>342</v>
      </c>
      <c r="H42" s="8">
        <f t="shared" si="1"/>
        <v>18</v>
      </c>
      <c r="I42" s="8">
        <f t="shared" si="2"/>
        <v>19</v>
      </c>
      <c r="J42" s="7">
        <f>VLOOKUP(A42,stock!$A$2:$C$91,3,FALSE)</f>
        <v>29</v>
      </c>
      <c r="K42" s="22">
        <f t="shared" si="3"/>
        <v>-10</v>
      </c>
    </row>
    <row r="43" spans="1:11">
      <c r="A43" s="7" t="s">
        <v>77</v>
      </c>
      <c r="B43" s="8">
        <v>90</v>
      </c>
      <c r="C43" s="7">
        <v>160</v>
      </c>
      <c r="D43" s="7">
        <v>40</v>
      </c>
      <c r="E43" s="7">
        <f>Ventas!B81</f>
        <v>3295</v>
      </c>
      <c r="F43" s="7">
        <f>Ventas!C81</f>
        <v>13222</v>
      </c>
      <c r="G43" s="7">
        <f t="shared" si="4"/>
        <v>332</v>
      </c>
      <c r="H43" s="8">
        <f t="shared" si="1"/>
        <v>18</v>
      </c>
      <c r="I43" s="8">
        <f t="shared" si="2"/>
        <v>19</v>
      </c>
      <c r="J43" s="7">
        <f>VLOOKUP(A43,stock!$A$2:$C$91,3,FALSE)</f>
        <v>28</v>
      </c>
      <c r="K43" s="22">
        <f t="shared" si="3"/>
        <v>-9</v>
      </c>
    </row>
    <row r="44" spans="1:11">
      <c r="A44" s="7" t="s">
        <v>2</v>
      </c>
      <c r="B44" s="8">
        <v>50</v>
      </c>
      <c r="C44" s="7">
        <v>192</v>
      </c>
      <c r="D44" s="7">
        <v>33</v>
      </c>
      <c r="E44" s="7">
        <f>Ventas!B4</f>
        <v>7807</v>
      </c>
      <c r="F44" s="7">
        <f>Ventas!C4</f>
        <v>10780</v>
      </c>
      <c r="G44" s="7">
        <f t="shared" si="4"/>
        <v>328</v>
      </c>
      <c r="H44" s="8">
        <f t="shared" si="1"/>
        <v>18</v>
      </c>
      <c r="I44" s="8">
        <f t="shared" si="2"/>
        <v>19</v>
      </c>
      <c r="J44" s="7">
        <f>VLOOKUP(A44,stock!$A$2:$C$91,3,FALSE)</f>
        <v>28</v>
      </c>
      <c r="K44" s="22">
        <f t="shared" si="3"/>
        <v>-9</v>
      </c>
    </row>
    <row r="45" spans="1:11">
      <c r="A45" s="7" t="s">
        <v>57</v>
      </c>
      <c r="B45" s="8">
        <v>30</v>
      </c>
      <c r="C45" s="7">
        <v>40</v>
      </c>
      <c r="D45" s="7">
        <v>33</v>
      </c>
      <c r="E45" s="7">
        <f>Ventas!B60</f>
        <v>504</v>
      </c>
      <c r="F45" s="7">
        <f>Ventas!C60</f>
        <v>10395</v>
      </c>
      <c r="G45" s="7">
        <f t="shared" si="4"/>
        <v>316</v>
      </c>
      <c r="H45" s="8">
        <f t="shared" si="1"/>
        <v>18</v>
      </c>
      <c r="I45" s="8">
        <f t="shared" si="2"/>
        <v>18</v>
      </c>
      <c r="J45" s="7">
        <f>VLOOKUP(A45,stock!$A$2:$C$91,3,FALSE)</f>
        <v>27</v>
      </c>
      <c r="K45" s="22">
        <f t="shared" si="3"/>
        <v>-9</v>
      </c>
    </row>
    <row r="46" spans="1:11">
      <c r="A46" s="7" t="s">
        <v>56</v>
      </c>
      <c r="B46" s="8">
        <v>50</v>
      </c>
      <c r="C46" s="7">
        <v>100</v>
      </c>
      <c r="D46" s="7">
        <v>33</v>
      </c>
      <c r="E46" s="7">
        <f>Ventas!B59</f>
        <v>1567</v>
      </c>
      <c r="F46" s="7">
        <f>Ventas!C59</f>
        <v>9636</v>
      </c>
      <c r="G46" s="7">
        <f t="shared" si="4"/>
        <v>293</v>
      </c>
      <c r="H46" s="8">
        <f t="shared" si="1"/>
        <v>18</v>
      </c>
      <c r="I46" s="8">
        <f t="shared" si="2"/>
        <v>17</v>
      </c>
      <c r="J46" s="7">
        <f>VLOOKUP(A46,stock!$A$2:$C$91,3,FALSE)</f>
        <v>25</v>
      </c>
      <c r="K46" s="22">
        <f t="shared" si="3"/>
        <v>-8</v>
      </c>
    </row>
    <row r="47" spans="1:11">
      <c r="A47" s="7" t="s">
        <v>15</v>
      </c>
      <c r="B47" s="8">
        <v>10</v>
      </c>
      <c r="C47" s="7">
        <v>40</v>
      </c>
      <c r="D47" s="7">
        <v>40</v>
      </c>
      <c r="E47" s="7">
        <f>Ventas!B18</f>
        <v>180</v>
      </c>
      <c r="F47" s="7">
        <f>Ventas!C18</f>
        <v>10120</v>
      </c>
      <c r="G47" s="7">
        <f t="shared" si="4"/>
        <v>254</v>
      </c>
      <c r="H47" s="8">
        <f t="shared" si="1"/>
        <v>18</v>
      </c>
      <c r="I47" s="8">
        <f t="shared" si="2"/>
        <v>15</v>
      </c>
      <c r="J47" s="7">
        <f>VLOOKUP(A47,stock!$A$2:$C$91,3,FALSE)</f>
        <v>22</v>
      </c>
      <c r="K47" s="22">
        <f t="shared" si="3"/>
        <v>-7</v>
      </c>
    </row>
    <row r="48" spans="1:11">
      <c r="A48" s="7" t="s">
        <v>8</v>
      </c>
      <c r="B48" s="8">
        <v>90</v>
      </c>
      <c r="C48" s="7">
        <v>300</v>
      </c>
      <c r="D48" s="7">
        <v>30</v>
      </c>
      <c r="E48" s="7">
        <f>Ventas!B11</f>
        <v>340</v>
      </c>
      <c r="F48" s="7">
        <f>Ventas!C11</f>
        <v>7425</v>
      </c>
      <c r="G48" s="7">
        <f t="shared" si="4"/>
        <v>248</v>
      </c>
      <c r="H48" s="8">
        <f t="shared" si="1"/>
        <v>18</v>
      </c>
      <c r="I48" s="8">
        <f t="shared" si="2"/>
        <v>14</v>
      </c>
      <c r="J48" s="7">
        <f>VLOOKUP(A48,stock!$A$2:$C$91,3,FALSE)</f>
        <v>21</v>
      </c>
      <c r="K48" s="22">
        <f t="shared" si="3"/>
        <v>-7</v>
      </c>
    </row>
    <row r="49" spans="1:11">
      <c r="A49" s="7" t="s">
        <v>64</v>
      </c>
      <c r="B49" s="8">
        <v>20</v>
      </c>
      <c r="C49" s="7">
        <v>200</v>
      </c>
      <c r="D49" s="7">
        <v>20</v>
      </c>
      <c r="E49" s="7">
        <f>Ventas!B67</f>
        <v>10717</v>
      </c>
      <c r="F49" s="7">
        <f>Ventas!C67</f>
        <v>4532</v>
      </c>
      <c r="G49" s="7">
        <f t="shared" si="4"/>
        <v>230</v>
      </c>
      <c r="H49" s="8">
        <f t="shared" si="1"/>
        <v>18</v>
      </c>
      <c r="I49" s="8">
        <f t="shared" si="2"/>
        <v>13</v>
      </c>
      <c r="J49" s="7">
        <f>VLOOKUP(A49,stock!$A$2:$C$91,3,FALSE)</f>
        <v>20</v>
      </c>
      <c r="K49" s="22">
        <f t="shared" si="3"/>
        <v>-7</v>
      </c>
    </row>
    <row r="50" spans="1:11">
      <c r="A50" s="7" t="s">
        <v>66</v>
      </c>
      <c r="B50" s="8">
        <v>20</v>
      </c>
      <c r="C50" s="7">
        <v>80</v>
      </c>
      <c r="D50" s="7">
        <v>40</v>
      </c>
      <c r="E50" s="7">
        <f>Ventas!B69</f>
        <v>51639</v>
      </c>
      <c r="F50" s="7">
        <f>Ventas!C69</f>
        <v>8404</v>
      </c>
      <c r="G50" s="7">
        <f t="shared" si="4"/>
        <v>227</v>
      </c>
      <c r="H50" s="8">
        <f t="shared" si="1"/>
        <v>18</v>
      </c>
      <c r="I50" s="8">
        <f t="shared" si="2"/>
        <v>13</v>
      </c>
      <c r="J50" s="7">
        <f>VLOOKUP(A50,stock!$A$2:$C$91,3,FALSE)</f>
        <v>19</v>
      </c>
      <c r="K50" s="22">
        <f t="shared" si="3"/>
        <v>-6</v>
      </c>
    </row>
    <row r="51" spans="1:11">
      <c r="A51" s="7" t="s">
        <v>62</v>
      </c>
      <c r="B51" s="8">
        <v>70</v>
      </c>
      <c r="C51" s="7">
        <v>75</v>
      </c>
      <c r="D51" s="7">
        <v>20</v>
      </c>
      <c r="E51" s="7">
        <f>Ventas!B65</f>
        <v>1075</v>
      </c>
      <c r="F51" s="7">
        <f>Ventas!C65</f>
        <v>3817</v>
      </c>
      <c r="G51" s="7">
        <f t="shared" si="4"/>
        <v>192</v>
      </c>
      <c r="H51" s="8">
        <f t="shared" si="1"/>
        <v>18</v>
      </c>
      <c r="I51" s="8">
        <f t="shared" si="2"/>
        <v>11</v>
      </c>
      <c r="J51" s="7">
        <f>VLOOKUP(A51,stock!$A$2:$C$91,3,FALSE)</f>
        <v>16</v>
      </c>
      <c r="K51" s="22">
        <f t="shared" si="3"/>
        <v>-5</v>
      </c>
    </row>
    <row r="52" spans="1:11">
      <c r="A52" s="7" t="s">
        <v>86</v>
      </c>
      <c r="B52" s="8">
        <v>70</v>
      </c>
      <c r="C52" s="7">
        <v>200</v>
      </c>
      <c r="D52" s="7">
        <v>33</v>
      </c>
      <c r="E52" s="7">
        <f>Ventas!B90</f>
        <v>1765</v>
      </c>
      <c r="F52" s="7">
        <f>Ventas!C90</f>
        <v>6303</v>
      </c>
      <c r="G52" s="7">
        <f t="shared" si="4"/>
        <v>192</v>
      </c>
      <c r="H52" s="8">
        <f t="shared" si="1"/>
        <v>18</v>
      </c>
      <c r="I52" s="8">
        <f t="shared" si="2"/>
        <v>11</v>
      </c>
      <c r="J52" s="7">
        <f>VLOOKUP(A52,stock!$A$2:$C$91,3,FALSE)</f>
        <v>16</v>
      </c>
      <c r="K52" s="22">
        <f t="shared" si="3"/>
        <v>-5</v>
      </c>
    </row>
    <row r="53" spans="1:11">
      <c r="A53" s="7" t="s">
        <v>49</v>
      </c>
      <c r="B53" s="8">
        <v>90</v>
      </c>
      <c r="C53" s="7">
        <v>130</v>
      </c>
      <c r="D53" s="7">
        <v>20</v>
      </c>
      <c r="E53" s="7">
        <f>Ventas!B52</f>
        <v>6462</v>
      </c>
      <c r="F53" s="7">
        <f>Ventas!C52</f>
        <v>3575</v>
      </c>
      <c r="G53" s="7">
        <f t="shared" si="4"/>
        <v>182</v>
      </c>
      <c r="H53" s="8">
        <f t="shared" si="1"/>
        <v>18</v>
      </c>
      <c r="I53" s="8">
        <f t="shared" si="2"/>
        <v>11</v>
      </c>
      <c r="J53" s="7">
        <f>VLOOKUP(A53,stock!$A$2:$C$91,3,FALSE)</f>
        <v>16</v>
      </c>
      <c r="K53" s="22">
        <f t="shared" si="3"/>
        <v>-5</v>
      </c>
    </row>
    <row r="54" spans="1:11">
      <c r="A54" s="7" t="s">
        <v>4</v>
      </c>
      <c r="B54" s="8">
        <v>10</v>
      </c>
      <c r="C54" s="7">
        <v>40</v>
      </c>
      <c r="D54" s="7">
        <v>33</v>
      </c>
      <c r="E54" s="7">
        <f>Ventas!B7</f>
        <v>4509</v>
      </c>
      <c r="F54" s="7">
        <f>Ventas!C7</f>
        <v>5830</v>
      </c>
      <c r="G54" s="7">
        <f t="shared" si="4"/>
        <v>181</v>
      </c>
      <c r="H54" s="8">
        <f t="shared" si="1"/>
        <v>18</v>
      </c>
      <c r="I54" s="8">
        <f t="shared" si="2"/>
        <v>11</v>
      </c>
      <c r="J54" s="7">
        <f>VLOOKUP(A54,stock!$A$2:$C$91,3,FALSE)</f>
        <v>16</v>
      </c>
      <c r="K54" s="22">
        <f t="shared" si="3"/>
        <v>-5</v>
      </c>
    </row>
    <row r="55" spans="1:11">
      <c r="A55" s="7" t="s">
        <v>29</v>
      </c>
      <c r="B55" s="8">
        <v>20</v>
      </c>
      <c r="C55" s="7">
        <v>200</v>
      </c>
      <c r="D55" s="7">
        <v>33</v>
      </c>
      <c r="E55" s="7">
        <f>Ventas!B32</f>
        <v>1788</v>
      </c>
      <c r="F55" s="7">
        <f>Ventas!C32</f>
        <v>5500</v>
      </c>
      <c r="G55" s="7">
        <f t="shared" si="4"/>
        <v>167</v>
      </c>
      <c r="H55" s="8">
        <f t="shared" si="1"/>
        <v>18</v>
      </c>
      <c r="I55" s="8">
        <f t="shared" si="2"/>
        <v>10</v>
      </c>
      <c r="J55" s="7">
        <f>VLOOKUP(A55,stock!$A$2:$C$91,3,FALSE)</f>
        <v>14</v>
      </c>
      <c r="K55" s="22">
        <f t="shared" si="3"/>
        <v>-4</v>
      </c>
    </row>
    <row r="56" spans="1:11">
      <c r="A56" s="7" t="s">
        <v>195</v>
      </c>
      <c r="B56" s="8">
        <v>90</v>
      </c>
      <c r="C56" s="7">
        <v>40</v>
      </c>
      <c r="D56" s="7">
        <v>44</v>
      </c>
      <c r="E56" s="7">
        <f>Ventas!B6</f>
        <v>7356</v>
      </c>
      <c r="F56" s="7">
        <f>Ventas!C6</f>
        <v>6985</v>
      </c>
      <c r="G56" s="7">
        <f t="shared" si="4"/>
        <v>163</v>
      </c>
      <c r="H56" s="8">
        <f t="shared" si="1"/>
        <v>18</v>
      </c>
      <c r="I56" s="8">
        <f t="shared" si="2"/>
        <v>10</v>
      </c>
      <c r="J56" s="7">
        <f>VLOOKUP(A56,stock!$A$2:$C$91,3,FALSE)</f>
        <v>14</v>
      </c>
      <c r="K56" s="22">
        <f t="shared" si="3"/>
        <v>-4</v>
      </c>
    </row>
    <row r="57" spans="1:11">
      <c r="A57" s="7" t="s">
        <v>71</v>
      </c>
      <c r="B57" s="8">
        <v>30</v>
      </c>
      <c r="C57" s="7">
        <v>40</v>
      </c>
      <c r="D57" s="7">
        <v>40</v>
      </c>
      <c r="E57" s="7">
        <f>Ventas!B74</f>
        <v>132</v>
      </c>
      <c r="F57" s="7">
        <f>Ventas!C74</f>
        <v>5830</v>
      </c>
      <c r="G57" s="7">
        <f t="shared" si="4"/>
        <v>146</v>
      </c>
      <c r="H57" s="8">
        <f t="shared" si="1"/>
        <v>18</v>
      </c>
      <c r="I57" s="8">
        <f t="shared" si="2"/>
        <v>9</v>
      </c>
      <c r="J57" s="7">
        <f>VLOOKUP(A57,stock!$A$2:$C$91,3,FALSE)</f>
        <v>13</v>
      </c>
      <c r="K57" s="22">
        <f t="shared" si="3"/>
        <v>-4</v>
      </c>
    </row>
    <row r="58" spans="1:11">
      <c r="A58" s="7" t="s">
        <v>85</v>
      </c>
      <c r="B58" s="8">
        <v>90</v>
      </c>
      <c r="C58" s="7">
        <v>300</v>
      </c>
      <c r="D58" s="7">
        <v>30</v>
      </c>
      <c r="E58" s="7">
        <f>Ventas!B89</f>
        <v>325</v>
      </c>
      <c r="F58" s="7">
        <f>Ventas!C89</f>
        <v>4367</v>
      </c>
      <c r="G58" s="7">
        <f t="shared" si="4"/>
        <v>146</v>
      </c>
      <c r="H58" s="8">
        <f t="shared" si="1"/>
        <v>18</v>
      </c>
      <c r="I58" s="8">
        <f t="shared" si="2"/>
        <v>9</v>
      </c>
      <c r="J58" s="7">
        <f>VLOOKUP(A58,stock!$A$2:$C$91,3,FALSE)</f>
        <v>13</v>
      </c>
      <c r="K58" s="22">
        <f t="shared" si="3"/>
        <v>-4</v>
      </c>
    </row>
    <row r="59" spans="1:11">
      <c r="A59" s="7" t="s">
        <v>61</v>
      </c>
      <c r="B59" s="8">
        <v>90</v>
      </c>
      <c r="C59" s="7">
        <v>160</v>
      </c>
      <c r="D59" s="7">
        <v>32</v>
      </c>
      <c r="E59" s="7">
        <f>Ventas!B64</f>
        <v>993</v>
      </c>
      <c r="F59" s="7">
        <f>Ventas!C64</f>
        <v>4400</v>
      </c>
      <c r="G59" s="7">
        <f t="shared" si="4"/>
        <v>138</v>
      </c>
      <c r="H59" s="8">
        <f t="shared" si="1"/>
        <v>18</v>
      </c>
      <c r="I59" s="8">
        <f t="shared" si="2"/>
        <v>8</v>
      </c>
      <c r="J59" s="7">
        <f>VLOOKUP(A59,stock!$A$2:$C$91,3,FALSE)</f>
        <v>12</v>
      </c>
      <c r="K59" s="22">
        <f t="shared" si="3"/>
        <v>-4</v>
      </c>
    </row>
    <row r="60" spans="1:11">
      <c r="A60" s="7" t="s">
        <v>82</v>
      </c>
      <c r="B60" s="8">
        <v>90</v>
      </c>
      <c r="C60" s="7">
        <v>260</v>
      </c>
      <c r="D60" s="7">
        <v>20</v>
      </c>
      <c r="E60" s="7">
        <f>Ventas!B86</f>
        <v>765</v>
      </c>
      <c r="F60" s="7">
        <f>Ventas!C86</f>
        <v>2717</v>
      </c>
      <c r="G60" s="7">
        <f t="shared" si="4"/>
        <v>136</v>
      </c>
      <c r="H60" s="8">
        <f t="shared" si="1"/>
        <v>18</v>
      </c>
      <c r="I60" s="8">
        <f t="shared" si="2"/>
        <v>8</v>
      </c>
      <c r="J60" s="7">
        <f>VLOOKUP(A60,stock!$A$2:$C$91,3,FALSE)</f>
        <v>12</v>
      </c>
      <c r="K60" s="22">
        <f t="shared" si="3"/>
        <v>-4</v>
      </c>
    </row>
    <row r="61" spans="1:11">
      <c r="A61" s="7" t="s">
        <v>79</v>
      </c>
      <c r="B61" s="8">
        <v>30</v>
      </c>
      <c r="C61" s="7">
        <v>154</v>
      </c>
      <c r="D61" s="7">
        <v>33</v>
      </c>
      <c r="E61" s="7">
        <f>Ventas!B83</f>
        <v>459</v>
      </c>
      <c r="F61" s="7">
        <f>Ventas!C83</f>
        <v>4235</v>
      </c>
      <c r="G61" s="7">
        <f t="shared" si="4"/>
        <v>129</v>
      </c>
      <c r="H61" s="8">
        <f t="shared" si="1"/>
        <v>18</v>
      </c>
      <c r="I61" s="8">
        <f t="shared" si="2"/>
        <v>8</v>
      </c>
      <c r="J61" s="7">
        <f>VLOOKUP(A61,stock!$A$2:$C$91,3,FALSE)</f>
        <v>11</v>
      </c>
      <c r="K61" s="22">
        <f t="shared" si="3"/>
        <v>-3</v>
      </c>
    </row>
    <row r="62" spans="1:11">
      <c r="A62" s="7" t="s">
        <v>65</v>
      </c>
      <c r="B62" s="8">
        <v>90</v>
      </c>
      <c r="C62" s="7">
        <v>200</v>
      </c>
      <c r="D62" s="7">
        <v>20</v>
      </c>
      <c r="E62" s="7">
        <f>Ventas!B68</f>
        <v>2491</v>
      </c>
      <c r="F62" s="7">
        <f>Ventas!C68</f>
        <v>2541</v>
      </c>
      <c r="G62" s="7">
        <f t="shared" si="4"/>
        <v>128</v>
      </c>
      <c r="H62" s="8">
        <f t="shared" si="1"/>
        <v>18</v>
      </c>
      <c r="I62" s="8">
        <f t="shared" si="2"/>
        <v>8</v>
      </c>
      <c r="J62" s="7">
        <f>VLOOKUP(A62,stock!$A$2:$C$91,3,FALSE)</f>
        <v>11</v>
      </c>
      <c r="K62" s="22">
        <f t="shared" si="3"/>
        <v>-3</v>
      </c>
    </row>
    <row r="63" spans="1:11">
      <c r="A63" s="7" t="s">
        <v>63</v>
      </c>
      <c r="B63" s="8">
        <v>20</v>
      </c>
      <c r="C63" s="7">
        <v>75</v>
      </c>
      <c r="D63" s="7">
        <v>33</v>
      </c>
      <c r="E63" s="7">
        <f>Ventas!B66</f>
        <v>3052</v>
      </c>
      <c r="F63" s="7">
        <f>Ventas!C66</f>
        <v>4125</v>
      </c>
      <c r="G63" s="7">
        <f t="shared" si="4"/>
        <v>127</v>
      </c>
      <c r="H63" s="8">
        <f t="shared" si="1"/>
        <v>18</v>
      </c>
      <c r="I63" s="8">
        <f t="shared" si="2"/>
        <v>8</v>
      </c>
      <c r="J63" s="7">
        <f>VLOOKUP(A63,stock!$A$2:$C$91,3,FALSE)</f>
        <v>11</v>
      </c>
      <c r="K63" s="22">
        <f t="shared" si="3"/>
        <v>-3</v>
      </c>
    </row>
    <row r="64" spans="1:11">
      <c r="A64" s="7" t="s">
        <v>51</v>
      </c>
      <c r="B64" s="8">
        <v>90</v>
      </c>
      <c r="C64" s="7">
        <v>260</v>
      </c>
      <c r="D64" s="7">
        <v>20</v>
      </c>
      <c r="E64" s="7">
        <f>Ventas!B54</f>
        <v>1204</v>
      </c>
      <c r="F64" s="7">
        <f>Ventas!C54</f>
        <v>2398</v>
      </c>
      <c r="G64" s="7">
        <f t="shared" si="4"/>
        <v>121</v>
      </c>
      <c r="H64" s="8">
        <f t="shared" si="1"/>
        <v>18</v>
      </c>
      <c r="I64" s="8">
        <f t="shared" si="2"/>
        <v>7</v>
      </c>
      <c r="J64" s="7">
        <f>VLOOKUP(A64,stock!$A$2:$C$91,3,FALSE)</f>
        <v>11</v>
      </c>
      <c r="K64" s="22">
        <f t="shared" si="3"/>
        <v>-4</v>
      </c>
    </row>
    <row r="65" spans="1:11">
      <c r="A65" s="7" t="s">
        <v>83</v>
      </c>
      <c r="B65" s="8">
        <v>20</v>
      </c>
      <c r="C65" s="7">
        <v>300</v>
      </c>
      <c r="D65" s="7">
        <v>30</v>
      </c>
      <c r="E65" s="7">
        <f>Ventas!B87</f>
        <v>4326</v>
      </c>
      <c r="F65" s="7">
        <f>Ventas!C87</f>
        <v>3542</v>
      </c>
      <c r="G65" s="7">
        <f t="shared" si="4"/>
        <v>119</v>
      </c>
      <c r="H65" s="8">
        <f t="shared" si="1"/>
        <v>18</v>
      </c>
      <c r="I65" s="8">
        <f t="shared" si="2"/>
        <v>7</v>
      </c>
      <c r="J65" s="7">
        <f>VLOOKUP(A65,stock!$A$2:$C$91,3,FALSE)</f>
        <v>10</v>
      </c>
      <c r="K65" s="22">
        <f t="shared" si="3"/>
        <v>-3</v>
      </c>
    </row>
    <row r="66" spans="1:11">
      <c r="A66" s="7" t="s">
        <v>22</v>
      </c>
      <c r="B66" s="8">
        <v>50</v>
      </c>
      <c r="C66" s="7">
        <v>50</v>
      </c>
      <c r="D66" s="7">
        <v>33</v>
      </c>
      <c r="E66" s="7">
        <f>Ventas!B25</f>
        <v>153</v>
      </c>
      <c r="F66" s="7">
        <f>Ventas!C25</f>
        <v>3520</v>
      </c>
      <c r="G66" s="7">
        <f t="shared" ref="G66:G91" si="5">ROUNDUP((E66/C66+F66)/D66,0)</f>
        <v>107</v>
      </c>
      <c r="H66" s="8">
        <f t="shared" si="1"/>
        <v>18</v>
      </c>
      <c r="I66" s="8">
        <f t="shared" si="2"/>
        <v>6</v>
      </c>
      <c r="J66" s="7">
        <f>VLOOKUP(A66,stock!$A$2:$C$91,3,FALSE)</f>
        <v>9</v>
      </c>
      <c r="K66" s="22">
        <f t="shared" si="3"/>
        <v>-3</v>
      </c>
    </row>
    <row r="67" spans="1:11">
      <c r="A67" s="7" t="s">
        <v>59</v>
      </c>
      <c r="B67" s="8">
        <v>90</v>
      </c>
      <c r="C67" s="7">
        <v>7840</v>
      </c>
      <c r="D67" s="7">
        <v>33</v>
      </c>
      <c r="E67" s="7">
        <f>Ventas!B62</f>
        <v>7984</v>
      </c>
      <c r="F67" s="7">
        <f>Ventas!C62</f>
        <v>3520</v>
      </c>
      <c r="G67" s="7">
        <f t="shared" si="5"/>
        <v>107</v>
      </c>
      <c r="H67" s="8">
        <f t="shared" ref="H67:H91" si="6">IF(G67&gt;=500,24,IF(G67&gt;=100,18,12))</f>
        <v>18</v>
      </c>
      <c r="I67" s="8">
        <f t="shared" ref="I67:I91" si="7">ROUNDUP(G67/H67,0)</f>
        <v>6</v>
      </c>
      <c r="J67" s="7">
        <f>VLOOKUP(A67,stock!$A$2:$C$91,3,FALSE)</f>
        <v>9</v>
      </c>
      <c r="K67" s="22">
        <f t="shared" ref="K67:K91" si="8">I67-J67</f>
        <v>-3</v>
      </c>
    </row>
    <row r="68" spans="1:11">
      <c r="A68" s="7" t="s">
        <v>14</v>
      </c>
      <c r="B68" s="8">
        <v>40</v>
      </c>
      <c r="C68" s="7">
        <v>200</v>
      </c>
      <c r="D68" s="7">
        <v>30</v>
      </c>
      <c r="E68" s="7">
        <f>Ventas!B17</f>
        <v>3112</v>
      </c>
      <c r="F68" s="7">
        <f>Ventas!C17</f>
        <v>3036</v>
      </c>
      <c r="G68" s="7">
        <f t="shared" si="5"/>
        <v>102</v>
      </c>
      <c r="H68" s="8">
        <f t="shared" si="6"/>
        <v>18</v>
      </c>
      <c r="I68" s="8">
        <f t="shared" si="7"/>
        <v>6</v>
      </c>
      <c r="J68" s="7">
        <f>VLOOKUP(A68,stock!$A$2:$C$91,3,FALSE)</f>
        <v>9</v>
      </c>
      <c r="K68" s="22">
        <f t="shared" si="8"/>
        <v>-3</v>
      </c>
    </row>
    <row r="69" spans="1:11">
      <c r="A69" s="7" t="s">
        <v>73</v>
      </c>
      <c r="B69" s="8">
        <v>30</v>
      </c>
      <c r="C69" s="7">
        <v>120</v>
      </c>
      <c r="D69" s="7">
        <v>33</v>
      </c>
      <c r="E69" s="7">
        <f>Ventas!B76</f>
        <v>445</v>
      </c>
      <c r="F69" s="7">
        <f>Ventas!C76</f>
        <v>3300</v>
      </c>
      <c r="G69" s="7">
        <f t="shared" si="5"/>
        <v>101</v>
      </c>
      <c r="H69" s="8">
        <f t="shared" si="6"/>
        <v>18</v>
      </c>
      <c r="I69" s="8">
        <f t="shared" si="7"/>
        <v>6</v>
      </c>
      <c r="J69" s="7">
        <f>VLOOKUP(A69,stock!$A$2:$C$91,3,FALSE)</f>
        <v>9</v>
      </c>
      <c r="K69" s="22">
        <f t="shared" si="8"/>
        <v>-3</v>
      </c>
    </row>
    <row r="70" spans="1:11">
      <c r="A70" s="7" t="s">
        <v>1</v>
      </c>
      <c r="B70" s="8">
        <v>20</v>
      </c>
      <c r="C70" s="7">
        <v>54</v>
      </c>
      <c r="D70" s="7">
        <v>33</v>
      </c>
      <c r="E70" s="7">
        <f>Ventas!B3</f>
        <v>3514</v>
      </c>
      <c r="F70" s="7">
        <f>Ventas!C3</f>
        <v>2970</v>
      </c>
      <c r="G70" s="7">
        <f t="shared" si="5"/>
        <v>92</v>
      </c>
      <c r="H70" s="8">
        <f t="shared" si="6"/>
        <v>12</v>
      </c>
      <c r="I70" s="8">
        <f t="shared" si="7"/>
        <v>8</v>
      </c>
      <c r="J70" s="7">
        <f>VLOOKUP(A70,stock!$A$2:$C$91,3,FALSE)</f>
        <v>8</v>
      </c>
      <c r="K70" s="22">
        <f t="shared" si="8"/>
        <v>0</v>
      </c>
    </row>
    <row r="71" spans="1:11">
      <c r="A71" s="7" t="s">
        <v>46</v>
      </c>
      <c r="B71" s="8">
        <v>60</v>
      </c>
      <c r="C71" s="7">
        <v>40</v>
      </c>
      <c r="D71" s="7">
        <v>53</v>
      </c>
      <c r="E71" s="7">
        <f>Ventas!B49</f>
        <v>1057</v>
      </c>
      <c r="F71" s="7">
        <f>Ventas!C49</f>
        <v>4400</v>
      </c>
      <c r="G71" s="7">
        <f t="shared" si="5"/>
        <v>84</v>
      </c>
      <c r="H71" s="8">
        <f t="shared" si="6"/>
        <v>12</v>
      </c>
      <c r="I71" s="8">
        <f t="shared" si="7"/>
        <v>7</v>
      </c>
      <c r="J71" s="7">
        <f>VLOOKUP(A71,stock!$A$2:$C$91,3,FALSE)</f>
        <v>7</v>
      </c>
      <c r="K71" s="22">
        <f t="shared" si="8"/>
        <v>0</v>
      </c>
    </row>
    <row r="72" spans="1:11">
      <c r="A72" s="7" t="s">
        <v>7</v>
      </c>
      <c r="B72" s="8">
        <v>10</v>
      </c>
      <c r="C72" s="7">
        <v>300</v>
      </c>
      <c r="D72" s="7">
        <v>33</v>
      </c>
      <c r="E72" s="7">
        <f>Ventas!B10</f>
        <v>6759</v>
      </c>
      <c r="F72" s="7">
        <f>Ventas!C10</f>
        <v>2640</v>
      </c>
      <c r="G72" s="7">
        <f t="shared" si="5"/>
        <v>81</v>
      </c>
      <c r="H72" s="8">
        <f t="shared" si="6"/>
        <v>12</v>
      </c>
      <c r="I72" s="8">
        <f t="shared" si="7"/>
        <v>7</v>
      </c>
      <c r="J72" s="7">
        <f>VLOOKUP(A72,stock!$A$2:$C$91,3,FALSE)</f>
        <v>7</v>
      </c>
      <c r="K72" s="22">
        <f t="shared" si="8"/>
        <v>0</v>
      </c>
    </row>
    <row r="73" spans="1:11">
      <c r="A73" s="7" t="s">
        <v>60</v>
      </c>
      <c r="B73" s="8">
        <v>60</v>
      </c>
      <c r="C73" s="7">
        <v>100</v>
      </c>
      <c r="D73" s="7">
        <v>33</v>
      </c>
      <c r="E73" s="7">
        <f>Ventas!B63</f>
        <v>381</v>
      </c>
      <c r="F73" s="7">
        <f>Ventas!C63</f>
        <v>2607</v>
      </c>
      <c r="G73" s="7">
        <f t="shared" si="5"/>
        <v>80</v>
      </c>
      <c r="H73" s="8">
        <f t="shared" si="6"/>
        <v>12</v>
      </c>
      <c r="I73" s="8">
        <f t="shared" si="7"/>
        <v>7</v>
      </c>
      <c r="J73" s="7">
        <f>VLOOKUP(A73,stock!$A$2:$C$91,3,FALSE)</f>
        <v>7</v>
      </c>
      <c r="K73" s="22">
        <f t="shared" si="8"/>
        <v>0</v>
      </c>
    </row>
    <row r="74" spans="1:11">
      <c r="A74" s="7" t="s">
        <v>35</v>
      </c>
      <c r="B74" s="8">
        <v>10</v>
      </c>
      <c r="C74" s="7">
        <v>40</v>
      </c>
      <c r="D74" s="7">
        <v>56</v>
      </c>
      <c r="E74" s="7">
        <f>Ventas!B38</f>
        <v>60</v>
      </c>
      <c r="F74" s="7">
        <f>Ventas!C38</f>
        <v>4400</v>
      </c>
      <c r="G74" s="7">
        <f t="shared" si="5"/>
        <v>79</v>
      </c>
      <c r="H74" s="8">
        <f t="shared" si="6"/>
        <v>12</v>
      </c>
      <c r="I74" s="8">
        <f t="shared" si="7"/>
        <v>7</v>
      </c>
      <c r="J74" s="7">
        <f>VLOOKUP(A74,stock!$A$2:$C$91,3,FALSE)</f>
        <v>7</v>
      </c>
      <c r="K74" s="22">
        <f t="shared" si="8"/>
        <v>0</v>
      </c>
    </row>
    <row r="75" spans="1:11">
      <c r="A75" s="7" t="s">
        <v>5</v>
      </c>
      <c r="B75" s="8">
        <v>20</v>
      </c>
      <c r="C75" s="7">
        <v>300</v>
      </c>
      <c r="D75" s="7">
        <v>20</v>
      </c>
      <c r="E75" s="7">
        <f>Ventas!B8</f>
        <v>5539</v>
      </c>
      <c r="F75" s="7">
        <f>Ventas!C8</f>
        <v>1430</v>
      </c>
      <c r="G75" s="7">
        <f t="shared" si="5"/>
        <v>73</v>
      </c>
      <c r="H75" s="8">
        <f t="shared" si="6"/>
        <v>12</v>
      </c>
      <c r="I75" s="8">
        <f t="shared" si="7"/>
        <v>7</v>
      </c>
      <c r="J75" s="7">
        <f>VLOOKUP(A75,stock!$A$2:$C$91,3,FALSE)</f>
        <v>7</v>
      </c>
      <c r="K75" s="22">
        <f t="shared" si="8"/>
        <v>0</v>
      </c>
    </row>
    <row r="76" spans="1:11">
      <c r="A76" s="7" t="s">
        <v>0</v>
      </c>
      <c r="B76" s="8">
        <v>70</v>
      </c>
      <c r="C76" s="7">
        <v>100</v>
      </c>
      <c r="D76" s="7">
        <v>50</v>
      </c>
      <c r="E76" s="7">
        <f>Ventas!B2</f>
        <v>370</v>
      </c>
      <c r="F76" s="7">
        <f>Ventas!C2</f>
        <v>3520</v>
      </c>
      <c r="G76" s="7">
        <f t="shared" si="5"/>
        <v>71</v>
      </c>
      <c r="H76" s="8">
        <f t="shared" si="6"/>
        <v>12</v>
      </c>
      <c r="I76" s="8">
        <f t="shared" si="7"/>
        <v>6</v>
      </c>
      <c r="J76" s="7">
        <f>VLOOKUP(A76,stock!$A$2:$C$91,3,FALSE)</f>
        <v>6</v>
      </c>
      <c r="K76" s="22">
        <f t="shared" si="8"/>
        <v>0</v>
      </c>
    </row>
    <row r="77" spans="1:11">
      <c r="A77" s="7" t="s">
        <v>12</v>
      </c>
      <c r="B77" s="8">
        <v>50</v>
      </c>
      <c r="C77" s="7">
        <v>500</v>
      </c>
      <c r="D77" s="7">
        <v>33</v>
      </c>
      <c r="E77" s="7">
        <f>Ventas!B15</f>
        <v>265</v>
      </c>
      <c r="F77" s="7">
        <f>Ventas!C15</f>
        <v>2310</v>
      </c>
      <c r="G77" s="7">
        <f t="shared" si="5"/>
        <v>71</v>
      </c>
      <c r="H77" s="8">
        <f t="shared" si="6"/>
        <v>12</v>
      </c>
      <c r="I77" s="8">
        <f t="shared" si="7"/>
        <v>6</v>
      </c>
      <c r="J77" s="7">
        <f>VLOOKUP(A77,stock!$A$2:$C$91,3,FALSE)</f>
        <v>6</v>
      </c>
      <c r="K77" s="22">
        <f t="shared" si="8"/>
        <v>0</v>
      </c>
    </row>
    <row r="78" spans="1:11">
      <c r="A78" s="7" t="s">
        <v>50</v>
      </c>
      <c r="B78" s="8">
        <v>50</v>
      </c>
      <c r="C78" s="7">
        <v>130</v>
      </c>
      <c r="D78" s="7">
        <v>20</v>
      </c>
      <c r="E78" s="7">
        <f>Ventas!B53</f>
        <v>1671</v>
      </c>
      <c r="F78" s="7">
        <f>Ventas!C53</f>
        <v>1320</v>
      </c>
      <c r="G78" s="7">
        <f t="shared" si="5"/>
        <v>67</v>
      </c>
      <c r="H78" s="8">
        <f t="shared" si="6"/>
        <v>12</v>
      </c>
      <c r="I78" s="8">
        <f t="shared" si="7"/>
        <v>6</v>
      </c>
      <c r="J78" s="7">
        <f>VLOOKUP(A78,stock!$A$2:$C$91,3,FALSE)</f>
        <v>6</v>
      </c>
      <c r="K78" s="22">
        <f t="shared" si="8"/>
        <v>0</v>
      </c>
    </row>
    <row r="79" spans="1:11">
      <c r="A79" s="7" t="s">
        <v>39</v>
      </c>
      <c r="B79" s="8">
        <v>90</v>
      </c>
      <c r="C79" s="7">
        <v>300</v>
      </c>
      <c r="D79" s="7">
        <v>32</v>
      </c>
      <c r="E79" s="7">
        <f>Ventas!B42</f>
        <v>300</v>
      </c>
      <c r="F79" s="7">
        <f>Ventas!C42</f>
        <v>1980</v>
      </c>
      <c r="G79" s="7">
        <f t="shared" si="5"/>
        <v>62</v>
      </c>
      <c r="H79" s="8">
        <f t="shared" si="6"/>
        <v>12</v>
      </c>
      <c r="I79" s="8">
        <f t="shared" si="7"/>
        <v>6</v>
      </c>
      <c r="J79" s="7">
        <f>VLOOKUP(A79,stock!$A$2:$C$91,3,FALSE)</f>
        <v>6</v>
      </c>
      <c r="K79" s="22">
        <f t="shared" si="8"/>
        <v>0</v>
      </c>
    </row>
    <row r="80" spans="1:11">
      <c r="A80" s="7" t="s">
        <v>84</v>
      </c>
      <c r="B80" s="8">
        <v>50</v>
      </c>
      <c r="C80" s="7">
        <v>300</v>
      </c>
      <c r="D80" s="7">
        <v>30</v>
      </c>
      <c r="E80" s="7">
        <f>Ventas!B88</f>
        <v>9480</v>
      </c>
      <c r="F80" s="7">
        <f>Ventas!C88</f>
        <v>1716</v>
      </c>
      <c r="G80" s="7">
        <f t="shared" si="5"/>
        <v>59</v>
      </c>
      <c r="H80" s="8">
        <f t="shared" si="6"/>
        <v>12</v>
      </c>
      <c r="I80" s="8">
        <f t="shared" si="7"/>
        <v>5</v>
      </c>
      <c r="J80" s="7">
        <f>VLOOKUP(A80,stock!$A$2:$C$91,3,FALSE)</f>
        <v>5</v>
      </c>
      <c r="K80" s="22">
        <f t="shared" si="8"/>
        <v>0</v>
      </c>
    </row>
    <row r="81" spans="1:11">
      <c r="A81" s="7" t="s">
        <v>3</v>
      </c>
      <c r="B81" s="8">
        <v>90</v>
      </c>
      <c r="C81" s="7">
        <v>40</v>
      </c>
      <c r="D81" s="7">
        <v>44</v>
      </c>
      <c r="E81" s="7">
        <f>Ventas!B5</f>
        <v>5490</v>
      </c>
      <c r="F81" s="7">
        <f>Ventas!C5</f>
        <v>2354</v>
      </c>
      <c r="G81" s="7">
        <f t="shared" si="5"/>
        <v>57</v>
      </c>
      <c r="H81" s="8">
        <f t="shared" si="6"/>
        <v>12</v>
      </c>
      <c r="I81" s="8">
        <f t="shared" si="7"/>
        <v>5</v>
      </c>
      <c r="J81" s="7">
        <f>VLOOKUP(A81,stock!$A$2:$C$91,3,FALSE)</f>
        <v>5</v>
      </c>
      <c r="K81" s="22">
        <f t="shared" si="8"/>
        <v>0</v>
      </c>
    </row>
    <row r="82" spans="1:11">
      <c r="A82" s="7" t="s">
        <v>80</v>
      </c>
      <c r="B82" s="8">
        <v>90</v>
      </c>
      <c r="C82" s="7">
        <v>50</v>
      </c>
      <c r="D82" s="7">
        <v>36</v>
      </c>
      <c r="E82" s="7">
        <f>Ventas!B84</f>
        <v>5157</v>
      </c>
      <c r="F82" s="7">
        <f>Ventas!C84</f>
        <v>1870</v>
      </c>
      <c r="G82" s="7">
        <f t="shared" si="5"/>
        <v>55</v>
      </c>
      <c r="H82" s="8">
        <f t="shared" si="6"/>
        <v>12</v>
      </c>
      <c r="I82" s="8">
        <f t="shared" si="7"/>
        <v>5</v>
      </c>
      <c r="J82" s="7">
        <f>VLOOKUP(A82,stock!$A$2:$C$91,3,FALSE)</f>
        <v>5</v>
      </c>
      <c r="K82" s="22">
        <f t="shared" si="8"/>
        <v>0</v>
      </c>
    </row>
    <row r="83" spans="1:11">
      <c r="A83" s="7" t="s">
        <v>6</v>
      </c>
      <c r="B83" s="8">
        <v>10</v>
      </c>
      <c r="C83" s="7">
        <v>600</v>
      </c>
      <c r="D83" s="7">
        <v>33</v>
      </c>
      <c r="E83" s="7">
        <f>Ventas!B9</f>
        <v>317</v>
      </c>
      <c r="F83" s="7">
        <f>Ventas!C9</f>
        <v>1650</v>
      </c>
      <c r="G83" s="7">
        <f t="shared" si="5"/>
        <v>51</v>
      </c>
      <c r="H83" s="8">
        <f t="shared" si="6"/>
        <v>12</v>
      </c>
      <c r="I83" s="8">
        <f t="shared" si="7"/>
        <v>5</v>
      </c>
      <c r="J83" s="7">
        <f>VLOOKUP(A83,stock!$A$2:$C$91,3,FALSE)</f>
        <v>5</v>
      </c>
      <c r="K83" s="22">
        <f t="shared" si="8"/>
        <v>0</v>
      </c>
    </row>
    <row r="84" spans="1:11">
      <c r="A84" s="7" t="s">
        <v>81</v>
      </c>
      <c r="B84" s="8">
        <v>90</v>
      </c>
      <c r="C84" s="7">
        <v>9</v>
      </c>
      <c r="D84" s="7">
        <v>33</v>
      </c>
      <c r="E84" s="7">
        <f>Ventas!B85</f>
        <v>7</v>
      </c>
      <c r="F84" s="7">
        <f>Ventas!C85</f>
        <v>1595</v>
      </c>
      <c r="G84" s="7">
        <f t="shared" si="5"/>
        <v>49</v>
      </c>
      <c r="H84" s="8">
        <f t="shared" si="6"/>
        <v>12</v>
      </c>
      <c r="I84" s="8">
        <f t="shared" si="7"/>
        <v>5</v>
      </c>
      <c r="J84" s="7">
        <f>VLOOKUP(A84,stock!$A$2:$C$91,3,FALSE)</f>
        <v>5</v>
      </c>
      <c r="K84" s="22">
        <f t="shared" si="8"/>
        <v>0</v>
      </c>
    </row>
    <row r="85" spans="1:11">
      <c r="A85" s="7" t="s">
        <v>58</v>
      </c>
      <c r="B85" s="8">
        <v>30</v>
      </c>
      <c r="C85" s="7">
        <v>1060</v>
      </c>
      <c r="D85" s="7">
        <v>33</v>
      </c>
      <c r="E85" s="7">
        <f>Ventas!B61</f>
        <v>14398</v>
      </c>
      <c r="F85" s="7">
        <f>Ventas!C61</f>
        <v>1364</v>
      </c>
      <c r="G85" s="7">
        <f t="shared" si="5"/>
        <v>42</v>
      </c>
      <c r="H85" s="8">
        <f t="shared" si="6"/>
        <v>12</v>
      </c>
      <c r="I85" s="8">
        <f t="shared" si="7"/>
        <v>4</v>
      </c>
      <c r="J85" s="7">
        <f>VLOOKUP(A85,stock!$A$2:$C$91,3,FALSE)</f>
        <v>4</v>
      </c>
      <c r="K85" s="22">
        <f t="shared" si="8"/>
        <v>0</v>
      </c>
    </row>
    <row r="86" spans="1:11">
      <c r="A86" s="7" t="s">
        <v>54</v>
      </c>
      <c r="B86" s="8">
        <v>50</v>
      </c>
      <c r="C86" s="7">
        <v>100</v>
      </c>
      <c r="D86" s="7">
        <v>50</v>
      </c>
      <c r="E86" s="7">
        <f>Ventas!B57</f>
        <v>22017</v>
      </c>
      <c r="F86" s="7">
        <f>Ventas!C57</f>
        <v>1375</v>
      </c>
      <c r="G86" s="7">
        <f t="shared" si="5"/>
        <v>32</v>
      </c>
      <c r="H86" s="8">
        <f t="shared" si="6"/>
        <v>12</v>
      </c>
      <c r="I86" s="8">
        <f t="shared" si="7"/>
        <v>3</v>
      </c>
      <c r="J86" s="7">
        <f>VLOOKUP(A86,stock!$A$2:$C$91,3,FALSE)</f>
        <v>3</v>
      </c>
      <c r="K86" s="22">
        <f t="shared" si="8"/>
        <v>0</v>
      </c>
    </row>
    <row r="87" spans="1:11">
      <c r="A87" s="7" t="s">
        <v>11</v>
      </c>
      <c r="B87" s="8">
        <v>50</v>
      </c>
      <c r="C87" s="7">
        <v>500</v>
      </c>
      <c r="D87" s="7">
        <v>33</v>
      </c>
      <c r="E87" s="7">
        <f>Ventas!B14</f>
        <v>4420</v>
      </c>
      <c r="F87" s="7">
        <f>Ventas!C14</f>
        <v>957</v>
      </c>
      <c r="G87" s="7">
        <f t="shared" si="5"/>
        <v>30</v>
      </c>
      <c r="H87" s="8">
        <f t="shared" si="6"/>
        <v>12</v>
      </c>
      <c r="I87" s="8">
        <f t="shared" si="7"/>
        <v>3</v>
      </c>
      <c r="J87" s="7">
        <f>VLOOKUP(A87,stock!$A$2:$C$91,3,FALSE)</f>
        <v>3</v>
      </c>
      <c r="K87" s="22">
        <f t="shared" si="8"/>
        <v>0</v>
      </c>
    </row>
    <row r="88" spans="1:11">
      <c r="A88" s="7" t="s">
        <v>10</v>
      </c>
      <c r="B88" s="8">
        <v>50</v>
      </c>
      <c r="C88" s="7">
        <v>40</v>
      </c>
      <c r="D88" s="7">
        <v>33</v>
      </c>
      <c r="E88" s="7">
        <f>Ventas!B13</f>
        <v>24</v>
      </c>
      <c r="F88" s="7">
        <f>Ventas!C13</f>
        <v>649</v>
      </c>
      <c r="G88" s="7">
        <f t="shared" si="5"/>
        <v>20</v>
      </c>
      <c r="H88" s="8">
        <f t="shared" si="6"/>
        <v>12</v>
      </c>
      <c r="I88" s="8">
        <f t="shared" si="7"/>
        <v>2</v>
      </c>
      <c r="J88" s="7">
        <f>VLOOKUP(A88,stock!$A$2:$C$91,3,FALSE)</f>
        <v>2</v>
      </c>
      <c r="K88" s="22">
        <f t="shared" si="8"/>
        <v>0</v>
      </c>
    </row>
    <row r="89" spans="1:11">
      <c r="A89" s="7" t="s">
        <v>9</v>
      </c>
      <c r="B89" s="8">
        <v>50</v>
      </c>
      <c r="C89" s="7">
        <v>200</v>
      </c>
      <c r="D89" s="7">
        <v>33</v>
      </c>
      <c r="E89" s="7">
        <f>Ventas!B12</f>
        <v>414</v>
      </c>
      <c r="F89" s="7">
        <f>Ventas!C12</f>
        <v>528</v>
      </c>
      <c r="G89" s="7">
        <f t="shared" si="5"/>
        <v>17</v>
      </c>
      <c r="H89" s="8">
        <f t="shared" si="6"/>
        <v>12</v>
      </c>
      <c r="I89" s="8">
        <f t="shared" si="7"/>
        <v>2</v>
      </c>
      <c r="J89" s="7">
        <f>VLOOKUP(A89,stock!$A$2:$C$91,3,FALSE)</f>
        <v>2</v>
      </c>
      <c r="K89" s="22">
        <f t="shared" si="8"/>
        <v>0</v>
      </c>
    </row>
    <row r="90" spans="1:11">
      <c r="A90" s="7" t="s">
        <v>21</v>
      </c>
      <c r="B90" s="8">
        <v>50</v>
      </c>
      <c r="C90" s="7">
        <v>18</v>
      </c>
      <c r="D90" s="7">
        <v>33</v>
      </c>
      <c r="E90" s="7">
        <f>Ventas!B24</f>
        <v>145.5</v>
      </c>
      <c r="F90" s="7">
        <f>Ventas!C24</f>
        <v>528</v>
      </c>
      <c r="G90" s="7">
        <f t="shared" si="5"/>
        <v>17</v>
      </c>
      <c r="H90" s="8">
        <f t="shared" si="6"/>
        <v>12</v>
      </c>
      <c r="I90" s="8">
        <f t="shared" si="7"/>
        <v>2</v>
      </c>
      <c r="J90" s="7">
        <f>VLOOKUP(A90,stock!$A$2:$C$91,3,FALSE)</f>
        <v>2</v>
      </c>
      <c r="K90" s="22">
        <f t="shared" si="8"/>
        <v>0</v>
      </c>
    </row>
    <row r="91" spans="1:11">
      <c r="A91" s="7" t="s">
        <v>19</v>
      </c>
      <c r="B91" s="8">
        <v>90</v>
      </c>
      <c r="C91" s="7">
        <v>10</v>
      </c>
      <c r="D91" s="7">
        <v>33</v>
      </c>
      <c r="E91" s="7">
        <f>Ventas!B22</f>
        <v>84</v>
      </c>
      <c r="F91" s="7">
        <f>Ventas!C22</f>
        <v>275</v>
      </c>
      <c r="G91" s="7">
        <f t="shared" si="5"/>
        <v>9</v>
      </c>
      <c r="H91" s="8">
        <f t="shared" si="6"/>
        <v>12</v>
      </c>
      <c r="I91" s="8">
        <f t="shared" si="7"/>
        <v>1</v>
      </c>
      <c r="J91" s="7">
        <f>VLOOKUP(A91,stock!$A$2:$C$91,3,FALSE)</f>
        <v>1</v>
      </c>
      <c r="K91" s="22">
        <f t="shared" si="8"/>
        <v>0</v>
      </c>
    </row>
    <row r="92" spans="1:11">
      <c r="A92" s="13" t="s">
        <v>197</v>
      </c>
      <c r="E92" s="12">
        <f>SUM(E2:E91)</f>
        <v>896187</v>
      </c>
      <c r="F92" s="12">
        <f t="shared" ref="F92:K92" si="9">SUM(F2:F91)</f>
        <v>1539714</v>
      </c>
      <c r="G92" s="12">
        <f t="shared" si="9"/>
        <v>45153</v>
      </c>
      <c r="H92" s="13"/>
      <c r="I92" s="12">
        <f t="shared" si="9"/>
        <v>2117</v>
      </c>
      <c r="J92" s="12">
        <f t="shared" si="9"/>
        <v>3940</v>
      </c>
      <c r="K92" s="23">
        <f t="shared" si="9"/>
        <v>-1823</v>
      </c>
    </row>
  </sheetData>
  <phoneticPr fontId="0" type="noConversion"/>
  <printOptions horizontalCentered="1" gridLines="1"/>
  <pageMargins left="0.59055118110236227" right="0.59055118110236227" top="0.78740157480314965" bottom="0.78740157480314965" header="0" footer="0"/>
  <pageSetup paperSize="9" scale="95" fitToHeight="2" orientation="portrait" horizontalDpi="300" verticalDpi="300" r:id="rId1"/>
  <headerFooter alignWithMargins="0">
    <oddHeader>&amp;L&amp;F&amp;C&amp;A</oddHeader>
    <oddFooter>Página &amp;P&amp;R&amp;A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L92"/>
  <sheetViews>
    <sheetView tabSelected="1" workbookViewId="0">
      <pane ySplit="1" topLeftCell="A2" activePane="bottomLeft" state="frozen"/>
      <selection pane="bottomLeft" activeCell="L2" sqref="L2"/>
    </sheetView>
  </sheetViews>
  <sheetFormatPr baseColWidth="10" defaultColWidth="20.796875" defaultRowHeight="15"/>
  <cols>
    <col min="1" max="1" width="20.796875" style="2"/>
    <col min="2" max="2" width="16" style="7" customWidth="1"/>
    <col min="3" max="3" width="16.19921875" style="7" customWidth="1"/>
    <col min="4" max="4" width="15.59765625" style="7" customWidth="1"/>
    <col min="5" max="5" width="16.59765625" style="7" customWidth="1"/>
    <col min="6" max="6" width="20.796875" style="7"/>
    <col min="7" max="7" width="14.796875" style="7" customWidth="1"/>
    <col min="8" max="8" width="14" style="7" customWidth="1"/>
    <col min="9" max="9" width="20.796875" style="7"/>
    <col min="10" max="10" width="15.3984375" style="7" customWidth="1"/>
    <col min="11" max="11" width="18.3984375" style="20" customWidth="1"/>
    <col min="12" max="12" width="18" style="2" customWidth="1"/>
    <col min="13" max="16384" width="20.796875" style="2"/>
  </cols>
  <sheetData>
    <row r="1" spans="1:12" ht="34.5" customHeight="1">
      <c r="A1" s="14" t="s">
        <v>203</v>
      </c>
      <c r="B1" s="9" t="s">
        <v>101</v>
      </c>
      <c r="C1" s="9" t="s">
        <v>102</v>
      </c>
      <c r="D1" s="9" t="s">
        <v>103</v>
      </c>
      <c r="E1" s="10" t="s">
        <v>204</v>
      </c>
      <c r="F1" s="10" t="s">
        <v>205</v>
      </c>
      <c r="G1" s="16" t="s">
        <v>208</v>
      </c>
      <c r="H1" s="16" t="s">
        <v>209</v>
      </c>
      <c r="I1" s="17" t="s">
        <v>104</v>
      </c>
      <c r="J1" s="17" t="s">
        <v>105</v>
      </c>
      <c r="K1" s="19" t="s">
        <v>97</v>
      </c>
      <c r="L1" s="18" t="s">
        <v>211</v>
      </c>
    </row>
    <row r="2" spans="1:12">
      <c r="A2" s="2" t="s">
        <v>194</v>
      </c>
      <c r="B2" s="7">
        <v>1480</v>
      </c>
      <c r="C2" s="7">
        <v>501</v>
      </c>
      <c r="D2" s="7">
        <v>1058.1428571428571</v>
      </c>
      <c r="E2" s="7">
        <f>VLOOKUP(A2,productos!$A$2:$D$92,2,FALSE)</f>
        <v>10</v>
      </c>
      <c r="F2" s="7" t="str">
        <f>VLOOKUP(E2,familias!$A$2:$B$9,2,FALSE)</f>
        <v>gripe-resfriado</v>
      </c>
      <c r="G2" s="7">
        <f>VLOOKUP(A2,productos!$A$2:$D$91,3,FALSE)</f>
        <v>160</v>
      </c>
      <c r="H2" s="7">
        <f>VLOOKUP(A2,productos!$A$2:$D$91,4,FALSE)</f>
        <v>32</v>
      </c>
      <c r="I2" s="7">
        <f>VLOOKUP(A2,Ventas!$A$2:$D$91,2,FALSE)</f>
        <v>45631</v>
      </c>
      <c r="J2" s="7">
        <f>VLOOKUP(A2,Ventas!$A$2:$D$91,3,FALSE)</f>
        <v>39303</v>
      </c>
      <c r="K2" s="20">
        <f>B2/250</f>
        <v>5.92</v>
      </c>
      <c r="L2" s="3" t="str">
        <f>IF(K2&gt;=4,"A",IF(K2&gt;=2,"B",IF(K2&gt;=1,"C","D")))</f>
        <v>A</v>
      </c>
    </row>
    <row r="3" spans="1:12">
      <c r="A3" s="2" t="s">
        <v>210</v>
      </c>
      <c r="B3" s="7">
        <v>1474</v>
      </c>
      <c r="C3" s="7">
        <v>421.14285714285717</v>
      </c>
      <c r="D3" s="7">
        <v>1058</v>
      </c>
      <c r="E3" s="7">
        <f>VLOOKUP(A3,productos!$A$2:$D$92,2,FALSE)</f>
        <v>90</v>
      </c>
      <c r="F3" s="7" t="str">
        <f>VLOOKUP(E3,familias!$A$2:$B$9,2,FALSE)</f>
        <v>varios</v>
      </c>
      <c r="G3" s="7">
        <f>VLOOKUP(A3,productos!$A$2:$D$91,3,FALSE)</f>
        <v>40</v>
      </c>
      <c r="H3" s="7">
        <f>VLOOKUP(A3,productos!$A$2:$D$91,4,FALSE)</f>
        <v>44</v>
      </c>
      <c r="I3" s="7">
        <f>VLOOKUP(A3,Ventas!$A$2:$D$91,2,FALSE)</f>
        <v>7356</v>
      </c>
      <c r="J3" s="7">
        <f>VLOOKUP(A3,Ventas!$A$2:$D$91,3,FALSE)</f>
        <v>6985</v>
      </c>
      <c r="K3" s="20">
        <f t="shared" ref="K3:K66" si="0">B3/250</f>
        <v>5.8959999999999999</v>
      </c>
      <c r="L3" s="3" t="str">
        <f t="shared" ref="L3:L66" si="1">IF(K3&gt;=4,"A",IF(K3&gt;=2,"B",IF(K3&gt;=1,"C","D")))</f>
        <v>A</v>
      </c>
    </row>
    <row r="4" spans="1:12">
      <c r="A4" s="2" t="s">
        <v>173</v>
      </c>
      <c r="B4" s="7">
        <v>1438</v>
      </c>
      <c r="C4" s="7">
        <v>410.85714285714283</v>
      </c>
      <c r="D4" s="7">
        <v>1028.1428571428571</v>
      </c>
      <c r="E4" s="7">
        <f>VLOOKUP(A4,productos!$A$2:$D$92,2,FALSE)</f>
        <v>20</v>
      </c>
      <c r="F4" s="7" t="str">
        <f>VLOOKUP(E4,familias!$A$2:$B$9,2,FALSE)</f>
        <v>antibiótico</v>
      </c>
      <c r="G4" s="7">
        <f>VLOOKUP(A4,productos!$A$2:$D$91,3,FALSE)</f>
        <v>80</v>
      </c>
      <c r="H4" s="7">
        <f>VLOOKUP(A4,productos!$A$2:$D$91,4,FALSE)</f>
        <v>40</v>
      </c>
      <c r="I4" s="7">
        <f>VLOOKUP(A4,Ventas!$A$2:$D$91,2,FALSE)</f>
        <v>51639</v>
      </c>
      <c r="J4" s="7">
        <f>VLOOKUP(A4,Ventas!$A$2:$D$91,3,FALSE)</f>
        <v>8404</v>
      </c>
      <c r="K4" s="20">
        <f t="shared" si="0"/>
        <v>5.7519999999999998</v>
      </c>
      <c r="L4" s="3" t="str">
        <f t="shared" si="1"/>
        <v>A</v>
      </c>
    </row>
    <row r="5" spans="1:12">
      <c r="A5" s="2" t="s">
        <v>123</v>
      </c>
      <c r="B5" s="7">
        <v>1425</v>
      </c>
      <c r="C5" s="7">
        <v>407.14285714285717</v>
      </c>
      <c r="D5" s="7">
        <v>1018.8571428571429</v>
      </c>
      <c r="E5" s="7">
        <f>VLOOKUP(A5,productos!$A$2:$D$92,2,FALSE)</f>
        <v>10</v>
      </c>
      <c r="F5" s="7" t="str">
        <f>VLOOKUP(E5,familias!$A$2:$B$9,2,FALSE)</f>
        <v>gripe-resfriado</v>
      </c>
      <c r="G5" s="7">
        <f>VLOOKUP(A5,productos!$A$2:$D$91,3,FALSE)</f>
        <v>40</v>
      </c>
      <c r="H5" s="7">
        <f>VLOOKUP(A5,productos!$A$2:$D$91,4,FALSE)</f>
        <v>40</v>
      </c>
      <c r="I5" s="7">
        <f>VLOOKUP(A5,Ventas!$A$2:$D$91,2,FALSE)</f>
        <v>1147</v>
      </c>
      <c r="J5" s="7">
        <f>VLOOKUP(A5,Ventas!$A$2:$D$91,3,FALSE)</f>
        <v>47058</v>
      </c>
      <c r="K5" s="20">
        <f t="shared" si="0"/>
        <v>5.7</v>
      </c>
      <c r="L5" s="3" t="str">
        <f t="shared" si="1"/>
        <v>A</v>
      </c>
    </row>
    <row r="6" spans="1:12">
      <c r="A6" s="2" t="s">
        <v>175</v>
      </c>
      <c r="B6" s="7">
        <v>1263</v>
      </c>
      <c r="C6" s="7">
        <v>360.85714285714283</v>
      </c>
      <c r="D6" s="7">
        <v>1000</v>
      </c>
      <c r="E6" s="7">
        <f>VLOOKUP(A6,productos!$A$2:$D$92,2,FALSE)</f>
        <v>30</v>
      </c>
      <c r="F6" s="7" t="str">
        <f>VLOOKUP(E6,familias!$A$2:$B$9,2,FALSE)</f>
        <v>tiritas</v>
      </c>
      <c r="G6" s="7">
        <f>VLOOKUP(A6,productos!$A$2:$D$91,3,FALSE)</f>
        <v>40</v>
      </c>
      <c r="H6" s="7">
        <f>VLOOKUP(A6,productos!$A$2:$D$91,4,FALSE)</f>
        <v>44</v>
      </c>
      <c r="I6" s="7">
        <f>VLOOKUP(A6,Ventas!$A$2:$D$91,2,FALSE)</f>
        <v>10036</v>
      </c>
      <c r="J6" s="7">
        <f>VLOOKUP(A6,Ventas!$A$2:$D$91,3,FALSE)</f>
        <v>24178</v>
      </c>
      <c r="K6" s="20">
        <f t="shared" si="0"/>
        <v>5.0519999999999996</v>
      </c>
      <c r="L6" s="3" t="str">
        <f t="shared" si="1"/>
        <v>A</v>
      </c>
    </row>
    <row r="7" spans="1:12">
      <c r="A7" s="2" t="s">
        <v>179</v>
      </c>
      <c r="B7" s="7">
        <v>1156</v>
      </c>
      <c r="C7" s="7">
        <v>330.28571428571428</v>
      </c>
      <c r="D7" s="7">
        <v>826.71428571428578</v>
      </c>
      <c r="E7" s="7">
        <f>VLOOKUP(A7,productos!$A$2:$D$92,2,FALSE)</f>
        <v>90</v>
      </c>
      <c r="F7" s="7" t="str">
        <f>VLOOKUP(E7,familias!$A$2:$B$9,2,FALSE)</f>
        <v>varios</v>
      </c>
      <c r="G7" s="7">
        <f>VLOOKUP(A7,productos!$A$2:$D$91,3,FALSE)</f>
        <v>100</v>
      </c>
      <c r="H7" s="7">
        <f>VLOOKUP(A7,productos!$A$2:$D$91,4,FALSE)</f>
        <v>80</v>
      </c>
      <c r="I7" s="7">
        <f>VLOOKUP(A7,Ventas!$A$2:$D$91,2,FALSE)</f>
        <v>35188</v>
      </c>
      <c r="J7" s="7">
        <f>VLOOKUP(A7,Ventas!$A$2:$D$91,3,FALSE)</f>
        <v>27005</v>
      </c>
      <c r="K7" s="20">
        <f t="shared" si="0"/>
        <v>4.6239999999999997</v>
      </c>
      <c r="L7" s="3" t="str">
        <f t="shared" si="1"/>
        <v>A</v>
      </c>
    </row>
    <row r="8" spans="1:12">
      <c r="A8" s="2" t="s">
        <v>127</v>
      </c>
      <c r="B8" s="7">
        <v>1030</v>
      </c>
      <c r="C8" s="7">
        <v>304</v>
      </c>
      <c r="D8" s="7">
        <v>736.71428571428578</v>
      </c>
      <c r="E8" s="7">
        <f>VLOOKUP(A8,productos!$A$2:$D$92,2,FALSE)</f>
        <v>50</v>
      </c>
      <c r="F8" s="7" t="str">
        <f>VLOOKUP(E8,familias!$A$2:$B$9,2,FALSE)</f>
        <v>calmantes</v>
      </c>
      <c r="G8" s="7">
        <f>VLOOKUP(A8,productos!$A$2:$D$91,3,FALSE)</f>
        <v>200</v>
      </c>
      <c r="H8" s="7">
        <f>VLOOKUP(A8,productos!$A$2:$D$91,4,FALSE)</f>
        <v>30</v>
      </c>
      <c r="I8" s="7">
        <f>VLOOKUP(A8,Ventas!$A$2:$D$91,2,FALSE)</f>
        <v>7152</v>
      </c>
      <c r="J8" s="7">
        <f>VLOOKUP(A8,Ventas!$A$2:$D$91,3,FALSE)</f>
        <v>13783</v>
      </c>
      <c r="K8" s="20">
        <f t="shared" si="0"/>
        <v>4.12</v>
      </c>
      <c r="L8" s="3" t="str">
        <f t="shared" si="1"/>
        <v>A</v>
      </c>
    </row>
    <row r="9" spans="1:12">
      <c r="A9" s="2" t="s">
        <v>149</v>
      </c>
      <c r="B9" s="7">
        <v>974</v>
      </c>
      <c r="C9" s="7">
        <v>278.28571428571428</v>
      </c>
      <c r="D9" s="7">
        <v>696.71428571428578</v>
      </c>
      <c r="E9" s="7">
        <f>VLOOKUP(A9,productos!$A$2:$D$92,2,FALSE)</f>
        <v>10</v>
      </c>
      <c r="F9" s="7" t="str">
        <f>VLOOKUP(E9,familias!$A$2:$B$9,2,FALSE)</f>
        <v>gripe-resfriado</v>
      </c>
      <c r="G9" s="7">
        <f>VLOOKUP(A9,productos!$A$2:$D$91,3,FALSE)</f>
        <v>75</v>
      </c>
      <c r="H9" s="7">
        <f>VLOOKUP(A9,productos!$A$2:$D$91,4,FALSE)</f>
        <v>48</v>
      </c>
      <c r="I9" s="7">
        <f>VLOOKUP(A9,Ventas!$A$2:$D$91,2,FALSE)</f>
        <v>41866</v>
      </c>
      <c r="J9" s="7">
        <f>VLOOKUP(A9,Ventas!$A$2:$D$91,3,FALSE)</f>
        <v>35640</v>
      </c>
      <c r="K9" s="20">
        <f t="shared" si="0"/>
        <v>3.8959999999999999</v>
      </c>
      <c r="L9" s="3" t="str">
        <f t="shared" si="1"/>
        <v>B</v>
      </c>
    </row>
    <row r="10" spans="1:12">
      <c r="A10" s="2" t="s">
        <v>107</v>
      </c>
      <c r="B10" s="7">
        <v>970</v>
      </c>
      <c r="C10" s="7">
        <v>287</v>
      </c>
      <c r="D10" s="7">
        <v>693.85714285714289</v>
      </c>
      <c r="E10" s="7">
        <f>VLOOKUP(A10,productos!$A$2:$D$92,2,FALSE)</f>
        <v>70</v>
      </c>
      <c r="F10" s="7" t="str">
        <f>VLOOKUP(E10,familias!$A$2:$B$9,2,FALSE)</f>
        <v>laxantes</v>
      </c>
      <c r="G10" s="7">
        <f>VLOOKUP(A10,productos!$A$2:$D$91,3,FALSE)</f>
        <v>100</v>
      </c>
      <c r="H10" s="7">
        <f>VLOOKUP(A10,productos!$A$2:$D$91,4,FALSE)</f>
        <v>50</v>
      </c>
      <c r="I10" s="7">
        <f>VLOOKUP(A10,Ventas!$A$2:$D$91,2,FALSE)</f>
        <v>370</v>
      </c>
      <c r="J10" s="7">
        <f>VLOOKUP(A10,Ventas!$A$2:$D$91,3,FALSE)</f>
        <v>3520</v>
      </c>
      <c r="K10" s="20">
        <f t="shared" si="0"/>
        <v>3.88</v>
      </c>
      <c r="L10" s="3" t="str">
        <f t="shared" si="1"/>
        <v>B</v>
      </c>
    </row>
    <row r="11" spans="1:12">
      <c r="A11" s="2" t="s">
        <v>140</v>
      </c>
      <c r="B11" s="7">
        <v>937</v>
      </c>
      <c r="C11" s="7">
        <v>267.71428571428572</v>
      </c>
      <c r="D11" s="7">
        <v>670.28571428571422</v>
      </c>
      <c r="E11" s="7">
        <f>VLOOKUP(A11,productos!$A$2:$D$92,2,FALSE)</f>
        <v>20</v>
      </c>
      <c r="F11" s="7" t="str">
        <f>VLOOKUP(E11,familias!$A$2:$B$9,2,FALSE)</f>
        <v>antibiótico</v>
      </c>
      <c r="G11" s="7">
        <f>VLOOKUP(A11,productos!$A$2:$D$91,3,FALSE)</f>
        <v>50</v>
      </c>
      <c r="H11" s="7">
        <f>VLOOKUP(A11,productos!$A$2:$D$91,4,FALSE)</f>
        <v>30</v>
      </c>
      <c r="I11" s="7">
        <f>VLOOKUP(A11,Ventas!$A$2:$D$91,2,FALSE)</f>
        <v>17775</v>
      </c>
      <c r="J11" s="7">
        <f>VLOOKUP(A11,Ventas!$A$2:$D$91,3,FALSE)</f>
        <v>14762</v>
      </c>
      <c r="K11" s="20">
        <f t="shared" si="0"/>
        <v>3.7480000000000002</v>
      </c>
      <c r="L11" s="3" t="str">
        <f t="shared" si="1"/>
        <v>B</v>
      </c>
    </row>
    <row r="12" spans="1:12">
      <c r="A12" s="2" t="s">
        <v>174</v>
      </c>
      <c r="B12" s="7">
        <v>928</v>
      </c>
      <c r="C12" s="7">
        <v>265.14285714285717</v>
      </c>
      <c r="D12" s="7">
        <v>663.85714285714289</v>
      </c>
      <c r="E12" s="7">
        <f>VLOOKUP(A12,productos!$A$2:$D$92,2,FALSE)</f>
        <v>90</v>
      </c>
      <c r="F12" s="7" t="str">
        <f>VLOOKUP(E12,familias!$A$2:$B$9,2,FALSE)</f>
        <v>varios</v>
      </c>
      <c r="G12" s="7">
        <f>VLOOKUP(A12,productos!$A$2:$D$91,3,FALSE)</f>
        <v>50</v>
      </c>
      <c r="H12" s="7">
        <f>VLOOKUP(A12,productos!$A$2:$D$91,4,FALSE)</f>
        <v>18</v>
      </c>
      <c r="I12" s="7">
        <f>VLOOKUP(A12,Ventas!$A$2:$D$91,2,FALSE)</f>
        <v>17980</v>
      </c>
      <c r="J12" s="7">
        <f>VLOOKUP(A12,Ventas!$A$2:$D$91,3,FALSE)</f>
        <v>14685</v>
      </c>
      <c r="K12" s="20">
        <f t="shared" si="0"/>
        <v>3.7120000000000002</v>
      </c>
      <c r="L12" s="3" t="str">
        <f t="shared" si="1"/>
        <v>B</v>
      </c>
    </row>
    <row r="13" spans="1:12">
      <c r="A13" s="2" t="s">
        <v>139</v>
      </c>
      <c r="B13" s="7">
        <v>907</v>
      </c>
      <c r="C13" s="7">
        <v>270</v>
      </c>
      <c r="D13" s="7">
        <v>648.85714285714289</v>
      </c>
      <c r="E13" s="7">
        <f>VLOOKUP(A13,productos!$A$2:$D$92,2,FALSE)</f>
        <v>70</v>
      </c>
      <c r="F13" s="7" t="str">
        <f>VLOOKUP(E13,familias!$A$2:$B$9,2,FALSE)</f>
        <v>laxantes</v>
      </c>
      <c r="G13" s="7">
        <f>VLOOKUP(A13,productos!$A$2:$D$91,3,FALSE)</f>
        <v>20</v>
      </c>
      <c r="H13" s="7">
        <f>VLOOKUP(A13,productos!$A$2:$D$91,4,FALSE)</f>
        <v>24</v>
      </c>
      <c r="I13" s="7">
        <f>VLOOKUP(A13,Ventas!$A$2:$D$91,2,FALSE)</f>
        <v>4620</v>
      </c>
      <c r="J13" s="7">
        <f>VLOOKUP(A13,Ventas!$A$2:$D$91,3,FALSE)</f>
        <v>12023</v>
      </c>
      <c r="K13" s="20">
        <f t="shared" si="0"/>
        <v>3.6280000000000001</v>
      </c>
      <c r="L13" s="3" t="str">
        <f t="shared" si="1"/>
        <v>B</v>
      </c>
    </row>
    <row r="14" spans="1:12">
      <c r="A14" s="2" t="s">
        <v>134</v>
      </c>
      <c r="B14" s="7">
        <v>866</v>
      </c>
      <c r="C14" s="7">
        <v>247.42857142857142</v>
      </c>
      <c r="D14" s="7">
        <v>619.57142857142856</v>
      </c>
      <c r="E14" s="7">
        <f>VLOOKUP(A14,productos!$A$2:$D$92,2,FALSE)</f>
        <v>90</v>
      </c>
      <c r="F14" s="7" t="str">
        <f>VLOOKUP(E14,familias!$A$2:$B$9,2,FALSE)</f>
        <v>varios</v>
      </c>
      <c r="G14" s="7">
        <f>VLOOKUP(A14,productos!$A$2:$D$91,3,FALSE)</f>
        <v>200</v>
      </c>
      <c r="H14" s="7">
        <f>VLOOKUP(A14,productos!$A$2:$D$91,4,FALSE)</f>
        <v>40</v>
      </c>
      <c r="I14" s="7">
        <f>VLOOKUP(A14,Ventas!$A$2:$D$91,2,FALSE)</f>
        <v>56818</v>
      </c>
      <c r="J14" s="7">
        <f>VLOOKUP(A14,Ventas!$A$2:$D$91,3,FALSE)</f>
        <v>52800</v>
      </c>
      <c r="K14" s="20">
        <f t="shared" si="0"/>
        <v>3.464</v>
      </c>
      <c r="L14" s="3" t="str">
        <f t="shared" si="1"/>
        <v>B</v>
      </c>
    </row>
    <row r="15" spans="1:12">
      <c r="A15" s="2" t="s">
        <v>120</v>
      </c>
      <c r="B15" s="7">
        <v>824</v>
      </c>
      <c r="C15" s="7">
        <v>300</v>
      </c>
      <c r="D15" s="7">
        <v>589.57142857142856</v>
      </c>
      <c r="E15" s="7">
        <f>VLOOKUP(A15,productos!$A$2:$D$92,2,FALSE)</f>
        <v>20</v>
      </c>
      <c r="F15" s="7" t="str">
        <f>VLOOKUP(E15,familias!$A$2:$B$9,2,FALSE)</f>
        <v>antibiótico</v>
      </c>
      <c r="G15" s="7">
        <f>VLOOKUP(A15,productos!$A$2:$D$91,3,FALSE)</f>
        <v>160</v>
      </c>
      <c r="H15" s="7">
        <f>VLOOKUP(A15,productos!$A$2:$D$91,4,FALSE)</f>
        <v>32</v>
      </c>
      <c r="I15" s="7">
        <f>VLOOKUP(A15,Ventas!$A$2:$D$91,2,FALSE)</f>
        <v>414</v>
      </c>
      <c r="J15" s="7">
        <f>VLOOKUP(A15,Ventas!$A$2:$D$91,3,FALSE)</f>
        <v>11550</v>
      </c>
      <c r="K15" s="20">
        <f t="shared" si="0"/>
        <v>3.2959999999999998</v>
      </c>
      <c r="L15" s="3" t="str">
        <f t="shared" si="1"/>
        <v>B</v>
      </c>
    </row>
    <row r="16" spans="1:12">
      <c r="A16" s="2" t="s">
        <v>166</v>
      </c>
      <c r="B16" s="7">
        <v>823</v>
      </c>
      <c r="C16" s="7">
        <v>235.14285714285714</v>
      </c>
      <c r="D16" s="7">
        <v>588.85714285714289</v>
      </c>
      <c r="E16" s="7">
        <f>VLOOKUP(A16,productos!$A$2:$D$92,2,FALSE)</f>
        <v>90</v>
      </c>
      <c r="F16" s="7" t="str">
        <f>VLOOKUP(E16,familias!$A$2:$B$9,2,FALSE)</f>
        <v>varios</v>
      </c>
      <c r="G16" s="7">
        <f>VLOOKUP(A16,productos!$A$2:$D$91,3,FALSE)</f>
        <v>7840</v>
      </c>
      <c r="H16" s="7">
        <f>VLOOKUP(A16,productos!$A$2:$D$91,4,FALSE)</f>
        <v>33</v>
      </c>
      <c r="I16" s="7">
        <f>VLOOKUP(A16,Ventas!$A$2:$D$91,2,FALSE)</f>
        <v>7984</v>
      </c>
      <c r="J16" s="7">
        <f>VLOOKUP(A16,Ventas!$A$2:$D$91,3,FALSE)</f>
        <v>3520</v>
      </c>
      <c r="K16" s="20">
        <f t="shared" si="0"/>
        <v>3.2919999999999998</v>
      </c>
      <c r="L16" s="3" t="str">
        <f t="shared" si="1"/>
        <v>B</v>
      </c>
    </row>
    <row r="17" spans="1:12">
      <c r="A17" s="2" t="s">
        <v>130</v>
      </c>
      <c r="B17" s="7">
        <v>820</v>
      </c>
      <c r="C17" s="7">
        <v>240</v>
      </c>
      <c r="D17" s="7">
        <v>586.71428571428578</v>
      </c>
      <c r="E17" s="7">
        <f>VLOOKUP(A17,productos!$A$2:$D$92,2,FALSE)</f>
        <v>50</v>
      </c>
      <c r="F17" s="7" t="str">
        <f>VLOOKUP(E17,familias!$A$2:$B$9,2,FALSE)</f>
        <v>calmantes</v>
      </c>
      <c r="G17" s="7">
        <f>VLOOKUP(A17,productos!$A$2:$D$91,3,FALSE)</f>
        <v>300</v>
      </c>
      <c r="H17" s="7">
        <f>VLOOKUP(A17,productos!$A$2:$D$91,4,FALSE)</f>
        <v>30</v>
      </c>
      <c r="I17" s="7">
        <f>VLOOKUP(A17,Ventas!$A$2:$D$91,2,FALSE)</f>
        <v>6030</v>
      </c>
      <c r="J17" s="7">
        <f>VLOOKUP(A17,Ventas!$A$2:$D$91,3,FALSE)</f>
        <v>30547</v>
      </c>
      <c r="K17" s="20">
        <f t="shared" si="0"/>
        <v>3.28</v>
      </c>
      <c r="L17" s="3" t="str">
        <f t="shared" si="1"/>
        <v>B</v>
      </c>
    </row>
    <row r="18" spans="1:12">
      <c r="A18" s="2" t="s">
        <v>160</v>
      </c>
      <c r="B18" s="7">
        <v>799</v>
      </c>
      <c r="C18" s="7">
        <v>228.28571428571428</v>
      </c>
      <c r="D18" s="7">
        <v>571.71428571428578</v>
      </c>
      <c r="E18" s="7">
        <f>VLOOKUP(A18,productos!$A$2:$D$92,2,FALSE)</f>
        <v>50</v>
      </c>
      <c r="F18" s="7" t="str">
        <f>VLOOKUP(E18,familias!$A$2:$B$9,2,FALSE)</f>
        <v>calmantes</v>
      </c>
      <c r="G18" s="7">
        <f>VLOOKUP(A18,productos!$A$2:$D$91,3,FALSE)</f>
        <v>200</v>
      </c>
      <c r="H18" s="7">
        <f>VLOOKUP(A18,productos!$A$2:$D$91,4,FALSE)</f>
        <v>33</v>
      </c>
      <c r="I18" s="7">
        <f>VLOOKUP(A18,Ventas!$A$2:$D$91,2,FALSE)</f>
        <v>12345</v>
      </c>
      <c r="J18" s="7">
        <f>VLOOKUP(A18,Ventas!$A$2:$D$91,3,FALSE)</f>
        <v>25410</v>
      </c>
      <c r="K18" s="20">
        <f t="shared" si="0"/>
        <v>3.1960000000000002</v>
      </c>
      <c r="L18" s="3" t="str">
        <f t="shared" si="1"/>
        <v>B</v>
      </c>
    </row>
    <row r="19" spans="1:12">
      <c r="A19" s="2" t="s">
        <v>192</v>
      </c>
      <c r="B19" s="7">
        <v>798</v>
      </c>
      <c r="C19" s="7">
        <v>228</v>
      </c>
      <c r="D19" s="7">
        <v>571</v>
      </c>
      <c r="E19" s="7">
        <f>VLOOKUP(A19,productos!$A$2:$D$92,2,FALSE)</f>
        <v>90</v>
      </c>
      <c r="F19" s="7" t="str">
        <f>VLOOKUP(E19,familias!$A$2:$B$9,2,FALSE)</f>
        <v>varios</v>
      </c>
      <c r="G19" s="7">
        <f>VLOOKUP(A19,productos!$A$2:$D$91,3,FALSE)</f>
        <v>300</v>
      </c>
      <c r="H19" s="7">
        <f>VLOOKUP(A19,productos!$A$2:$D$91,4,FALSE)</f>
        <v>30</v>
      </c>
      <c r="I19" s="7">
        <f>VLOOKUP(A19,Ventas!$A$2:$D$91,2,FALSE)</f>
        <v>325</v>
      </c>
      <c r="J19" s="7">
        <f>VLOOKUP(A19,Ventas!$A$2:$D$91,3,FALSE)</f>
        <v>4367</v>
      </c>
      <c r="K19" s="20">
        <f t="shared" si="0"/>
        <v>3.1920000000000002</v>
      </c>
      <c r="L19" s="3" t="str">
        <f t="shared" si="1"/>
        <v>B</v>
      </c>
    </row>
    <row r="20" spans="1:12">
      <c r="A20" s="2" t="s">
        <v>193</v>
      </c>
      <c r="B20" s="7">
        <v>782</v>
      </c>
      <c r="C20" s="7">
        <v>230</v>
      </c>
      <c r="D20" s="7">
        <v>559.57142857142856</v>
      </c>
      <c r="E20" s="7">
        <f>VLOOKUP(A20,productos!$A$2:$D$92,2,FALSE)</f>
        <v>70</v>
      </c>
      <c r="F20" s="7" t="str">
        <f>VLOOKUP(E20,familias!$A$2:$B$9,2,FALSE)</f>
        <v>laxantes</v>
      </c>
      <c r="G20" s="7">
        <f>VLOOKUP(A20,productos!$A$2:$D$91,3,FALSE)</f>
        <v>200</v>
      </c>
      <c r="H20" s="7">
        <f>VLOOKUP(A20,productos!$A$2:$D$91,4,FALSE)</f>
        <v>33</v>
      </c>
      <c r="I20" s="7">
        <f>VLOOKUP(A20,Ventas!$A$2:$D$91,2,FALSE)</f>
        <v>1765</v>
      </c>
      <c r="J20" s="7">
        <f>VLOOKUP(A20,Ventas!$A$2:$D$91,3,FALSE)</f>
        <v>6303</v>
      </c>
      <c r="K20" s="20">
        <f t="shared" si="0"/>
        <v>3.1280000000000001</v>
      </c>
      <c r="L20" s="3" t="str">
        <f t="shared" si="1"/>
        <v>B</v>
      </c>
    </row>
    <row r="21" spans="1:12">
      <c r="A21" s="2" t="s">
        <v>151</v>
      </c>
      <c r="B21" s="7">
        <v>760</v>
      </c>
      <c r="C21" s="7">
        <v>217.14285714285714</v>
      </c>
      <c r="D21" s="7">
        <v>543.85714285714289</v>
      </c>
      <c r="E21" s="7">
        <f>VLOOKUP(A21,productos!$A$2:$D$92,2,FALSE)</f>
        <v>60</v>
      </c>
      <c r="F21" s="7" t="str">
        <f>VLOOKUP(E21,familias!$A$2:$B$9,2,FALSE)</f>
        <v>vitaminass</v>
      </c>
      <c r="G21" s="7">
        <f>VLOOKUP(A21,productos!$A$2:$D$91,3,FALSE)</f>
        <v>215</v>
      </c>
      <c r="H21" s="7">
        <f>VLOOKUP(A21,productos!$A$2:$D$91,4,FALSE)</f>
        <v>50</v>
      </c>
      <c r="I21" s="7">
        <f>VLOOKUP(A21,Ventas!$A$2:$D$91,2,FALSE)</f>
        <v>65440</v>
      </c>
      <c r="J21" s="7">
        <f>VLOOKUP(A21,Ventas!$A$2:$D$91,3,FALSE)</f>
        <v>47542</v>
      </c>
      <c r="K21" s="20">
        <f t="shared" si="0"/>
        <v>3.04</v>
      </c>
      <c r="L21" s="3" t="str">
        <f t="shared" si="1"/>
        <v>B</v>
      </c>
    </row>
    <row r="22" spans="1:12">
      <c r="A22" s="2" t="s">
        <v>143</v>
      </c>
      <c r="B22" s="7">
        <v>748</v>
      </c>
      <c r="C22" s="7">
        <v>213.71428571428572</v>
      </c>
      <c r="D22" s="7">
        <v>535.28571428571422</v>
      </c>
      <c r="E22" s="7">
        <f>VLOOKUP(A22,productos!$A$2:$D$92,2,FALSE)</f>
        <v>60</v>
      </c>
      <c r="F22" s="7" t="str">
        <f>VLOOKUP(E22,familias!$A$2:$B$9,2,FALSE)</f>
        <v>vitaminass</v>
      </c>
      <c r="G22" s="7">
        <f>VLOOKUP(A22,productos!$A$2:$D$91,3,FALSE)</f>
        <v>300</v>
      </c>
      <c r="H22" s="7">
        <f>VLOOKUP(A22,productos!$A$2:$D$91,4,FALSE)</f>
        <v>32</v>
      </c>
      <c r="I22" s="7">
        <f>VLOOKUP(A22,Ventas!$A$2:$D$91,2,FALSE)</f>
        <v>69348</v>
      </c>
      <c r="J22" s="7">
        <f>VLOOKUP(A22,Ventas!$A$2:$D$91,3,FALSE)</f>
        <v>61050</v>
      </c>
      <c r="K22" s="20">
        <f t="shared" si="0"/>
        <v>2.992</v>
      </c>
      <c r="L22" s="3" t="str">
        <f t="shared" si="1"/>
        <v>B</v>
      </c>
    </row>
    <row r="23" spans="1:12">
      <c r="A23" s="2" t="s">
        <v>121</v>
      </c>
      <c r="B23" s="7">
        <v>690</v>
      </c>
      <c r="C23" s="7">
        <v>201</v>
      </c>
      <c r="D23" s="7">
        <v>493.85714285714289</v>
      </c>
      <c r="E23" s="7">
        <f>VLOOKUP(A23,productos!$A$2:$D$92,2,FALSE)</f>
        <v>40</v>
      </c>
      <c r="F23" s="7" t="str">
        <f>VLOOKUP(E23,familias!$A$2:$B$9,2,FALSE)</f>
        <v>bronceadores</v>
      </c>
      <c r="G23" s="7">
        <f>VLOOKUP(A23,productos!$A$2:$D$91,3,FALSE)</f>
        <v>200</v>
      </c>
      <c r="H23" s="7">
        <f>VLOOKUP(A23,productos!$A$2:$D$91,4,FALSE)</f>
        <v>30</v>
      </c>
      <c r="I23" s="7">
        <f>VLOOKUP(A23,Ventas!$A$2:$D$91,2,FALSE)</f>
        <v>3112</v>
      </c>
      <c r="J23" s="7">
        <f>VLOOKUP(A23,Ventas!$A$2:$D$91,3,FALSE)</f>
        <v>3036</v>
      </c>
      <c r="K23" s="20">
        <f t="shared" si="0"/>
        <v>2.76</v>
      </c>
      <c r="L23" s="3" t="str">
        <f t="shared" si="1"/>
        <v>B</v>
      </c>
    </row>
    <row r="24" spans="1:12">
      <c r="A24" s="2" t="s">
        <v>183</v>
      </c>
      <c r="B24" s="7">
        <v>685</v>
      </c>
      <c r="C24" s="7">
        <v>195.71428571428572</v>
      </c>
      <c r="D24" s="7">
        <v>490.28571428571428</v>
      </c>
      <c r="E24" s="7">
        <f>VLOOKUP(A24,productos!$A$2:$D$92,2,FALSE)</f>
        <v>30</v>
      </c>
      <c r="F24" s="7" t="str">
        <f>VLOOKUP(E24,familias!$A$2:$B$9,2,FALSE)</f>
        <v>tiritas</v>
      </c>
      <c r="G24" s="7">
        <f>VLOOKUP(A24,productos!$A$2:$D$91,3,FALSE)</f>
        <v>300</v>
      </c>
      <c r="H24" s="7">
        <f>VLOOKUP(A24,productos!$A$2:$D$91,4,FALSE)</f>
        <v>30</v>
      </c>
      <c r="I24" s="7">
        <f>VLOOKUP(A24,Ventas!$A$2:$D$91,2,FALSE)</f>
        <v>36747</v>
      </c>
      <c r="J24" s="7">
        <f>VLOOKUP(A24,Ventas!$A$2:$D$91,3,FALSE)</f>
        <v>42482</v>
      </c>
      <c r="K24" s="20">
        <f t="shared" si="0"/>
        <v>2.74</v>
      </c>
      <c r="L24" s="3" t="str">
        <f t="shared" si="1"/>
        <v>B</v>
      </c>
    </row>
    <row r="25" spans="1:12">
      <c r="A25" s="2" t="s">
        <v>150</v>
      </c>
      <c r="B25" s="7">
        <v>681</v>
      </c>
      <c r="C25" s="7">
        <v>194.57142857142858</v>
      </c>
      <c r="D25" s="7">
        <v>487.42857142857144</v>
      </c>
      <c r="E25" s="7">
        <f>VLOOKUP(A25,productos!$A$2:$D$92,2,FALSE)</f>
        <v>90</v>
      </c>
      <c r="F25" s="7" t="str">
        <f>VLOOKUP(E25,familias!$A$2:$B$9,2,FALSE)</f>
        <v>varios</v>
      </c>
      <c r="G25" s="7">
        <f>VLOOKUP(A25,productos!$A$2:$D$91,3,FALSE)</f>
        <v>570</v>
      </c>
      <c r="H25" s="7">
        <f>VLOOKUP(A25,productos!$A$2:$D$91,4,FALSE)</f>
        <v>33</v>
      </c>
      <c r="I25" s="7">
        <f>VLOOKUP(A25,Ventas!$A$2:$D$91,2,FALSE)</f>
        <v>64888</v>
      </c>
      <c r="J25" s="7">
        <f>VLOOKUP(A25,Ventas!$A$2:$D$91,3,FALSE)</f>
        <v>13574</v>
      </c>
      <c r="K25" s="20">
        <f t="shared" si="0"/>
        <v>2.7240000000000002</v>
      </c>
      <c r="L25" s="3" t="str">
        <f t="shared" si="1"/>
        <v>B</v>
      </c>
    </row>
    <row r="26" spans="1:12">
      <c r="A26" s="2" t="s">
        <v>115</v>
      </c>
      <c r="B26" s="7">
        <v>643</v>
      </c>
      <c r="C26" s="7">
        <v>183.71428571428572</v>
      </c>
      <c r="D26" s="7">
        <v>460.28571428571428</v>
      </c>
      <c r="E26" s="7">
        <f>VLOOKUP(A26,productos!$A$2:$D$92,2,FALSE)</f>
        <v>90</v>
      </c>
      <c r="F26" s="7" t="str">
        <f>VLOOKUP(E26,familias!$A$2:$B$9,2,FALSE)</f>
        <v>varios</v>
      </c>
      <c r="G26" s="7">
        <f>VLOOKUP(A26,productos!$A$2:$D$91,3,FALSE)</f>
        <v>300</v>
      </c>
      <c r="H26" s="7">
        <f>VLOOKUP(A26,productos!$A$2:$D$91,4,FALSE)</f>
        <v>30</v>
      </c>
      <c r="I26" s="7">
        <f>VLOOKUP(A26,Ventas!$A$2:$D$91,2,FALSE)</f>
        <v>340</v>
      </c>
      <c r="J26" s="7">
        <f>VLOOKUP(A26,Ventas!$A$2:$D$91,3,FALSE)</f>
        <v>7425</v>
      </c>
      <c r="K26" s="20">
        <f t="shared" si="0"/>
        <v>2.5720000000000001</v>
      </c>
      <c r="L26" s="3" t="str">
        <f t="shared" si="1"/>
        <v>B</v>
      </c>
    </row>
    <row r="27" spans="1:12">
      <c r="A27" s="2" t="s">
        <v>125</v>
      </c>
      <c r="B27" s="7">
        <v>642</v>
      </c>
      <c r="C27" s="7">
        <v>205</v>
      </c>
      <c r="D27" s="7">
        <v>459.57142857142856</v>
      </c>
      <c r="E27" s="7">
        <f>VLOOKUP(A27,productos!$A$2:$D$92,2,FALSE)</f>
        <v>10</v>
      </c>
      <c r="F27" s="7" t="str">
        <f>VLOOKUP(E27,familias!$A$2:$B$9,2,FALSE)</f>
        <v>gripe-resfriado</v>
      </c>
      <c r="G27" s="7">
        <f>VLOOKUP(A27,productos!$A$2:$D$91,3,FALSE)</f>
        <v>200</v>
      </c>
      <c r="H27" s="7">
        <f>VLOOKUP(A27,productos!$A$2:$D$91,4,FALSE)</f>
        <v>33</v>
      </c>
      <c r="I27" s="7">
        <f>VLOOKUP(A27,Ventas!$A$2:$D$91,2,FALSE)</f>
        <v>31156</v>
      </c>
      <c r="J27" s="7">
        <f>VLOOKUP(A27,Ventas!$A$2:$D$91,3,FALSE)</f>
        <v>11550</v>
      </c>
      <c r="K27" s="20">
        <f t="shared" si="0"/>
        <v>2.5680000000000001</v>
      </c>
      <c r="L27" s="3" t="str">
        <f t="shared" si="1"/>
        <v>B</v>
      </c>
    </row>
    <row r="28" spans="1:12">
      <c r="A28" s="2" t="s">
        <v>161</v>
      </c>
      <c r="B28" s="7">
        <v>627</v>
      </c>
      <c r="C28" s="7">
        <v>179.14285714285714</v>
      </c>
      <c r="D28" s="7">
        <v>448.85714285714289</v>
      </c>
      <c r="E28" s="7">
        <f>VLOOKUP(A28,productos!$A$2:$D$92,2,FALSE)</f>
        <v>50</v>
      </c>
      <c r="F28" s="7" t="str">
        <f>VLOOKUP(E28,familias!$A$2:$B$9,2,FALSE)</f>
        <v>calmantes</v>
      </c>
      <c r="G28" s="7">
        <f>VLOOKUP(A28,productos!$A$2:$D$91,3,FALSE)</f>
        <v>100</v>
      </c>
      <c r="H28" s="7">
        <f>VLOOKUP(A28,productos!$A$2:$D$91,4,FALSE)</f>
        <v>50</v>
      </c>
      <c r="I28" s="7">
        <f>VLOOKUP(A28,Ventas!$A$2:$D$91,2,FALSE)</f>
        <v>22017</v>
      </c>
      <c r="J28" s="7">
        <f>VLOOKUP(A28,Ventas!$A$2:$D$91,3,FALSE)</f>
        <v>1375</v>
      </c>
      <c r="K28" s="20">
        <f t="shared" si="0"/>
        <v>2.508</v>
      </c>
      <c r="L28" s="3" t="str">
        <f t="shared" si="1"/>
        <v>B</v>
      </c>
    </row>
    <row r="29" spans="1:12">
      <c r="A29" s="2" t="s">
        <v>138</v>
      </c>
      <c r="B29" s="7">
        <v>623</v>
      </c>
      <c r="C29" s="7">
        <v>178</v>
      </c>
      <c r="D29" s="7">
        <v>446</v>
      </c>
      <c r="E29" s="7">
        <f>VLOOKUP(A29,productos!$A$2:$D$92,2,FALSE)</f>
        <v>20</v>
      </c>
      <c r="F29" s="7" t="str">
        <f>VLOOKUP(E29,familias!$A$2:$B$9,2,FALSE)</f>
        <v>antibiótico</v>
      </c>
      <c r="G29" s="7">
        <f>VLOOKUP(A29,productos!$A$2:$D$91,3,FALSE)</f>
        <v>25</v>
      </c>
      <c r="H29" s="7">
        <f>VLOOKUP(A29,productos!$A$2:$D$91,4,FALSE)</f>
        <v>40</v>
      </c>
      <c r="I29" s="7">
        <f>VLOOKUP(A29,Ventas!$A$2:$D$91,2,FALSE)</f>
        <v>6189</v>
      </c>
      <c r="J29" s="7">
        <f>VLOOKUP(A29,Ventas!$A$2:$D$91,3,FALSE)</f>
        <v>60874</v>
      </c>
      <c r="K29" s="20">
        <f t="shared" si="0"/>
        <v>2.492</v>
      </c>
      <c r="L29" s="3" t="str">
        <f t="shared" si="1"/>
        <v>B</v>
      </c>
    </row>
    <row r="30" spans="1:12">
      <c r="A30" s="2" t="s">
        <v>190</v>
      </c>
      <c r="B30" s="7">
        <v>592</v>
      </c>
      <c r="C30" s="7">
        <v>169.14285714285714</v>
      </c>
      <c r="D30" s="7">
        <v>423.85714285714289</v>
      </c>
      <c r="E30" s="7">
        <f>VLOOKUP(A30,productos!$A$2:$D$92,2,FALSE)</f>
        <v>20</v>
      </c>
      <c r="F30" s="7" t="str">
        <f>VLOOKUP(E30,familias!$A$2:$B$9,2,FALSE)</f>
        <v>antibiótico</v>
      </c>
      <c r="G30" s="7">
        <f>VLOOKUP(A30,productos!$A$2:$D$91,3,FALSE)</f>
        <v>300</v>
      </c>
      <c r="H30" s="7">
        <f>VLOOKUP(A30,productos!$A$2:$D$91,4,FALSE)</f>
        <v>30</v>
      </c>
      <c r="I30" s="7">
        <f>VLOOKUP(A30,Ventas!$A$2:$D$91,2,FALSE)</f>
        <v>4326</v>
      </c>
      <c r="J30" s="7">
        <f>VLOOKUP(A30,Ventas!$A$2:$D$91,3,FALSE)</f>
        <v>3542</v>
      </c>
      <c r="K30" s="20">
        <f t="shared" si="0"/>
        <v>2.3679999999999999</v>
      </c>
      <c r="L30" s="3" t="str">
        <f t="shared" si="1"/>
        <v>B</v>
      </c>
    </row>
    <row r="31" spans="1:12">
      <c r="A31" s="2" t="s">
        <v>131</v>
      </c>
      <c r="B31" s="7">
        <v>586</v>
      </c>
      <c r="C31" s="7">
        <v>172</v>
      </c>
      <c r="D31" s="7">
        <v>419.57142857142856</v>
      </c>
      <c r="E31" s="7">
        <f>VLOOKUP(A31,productos!$A$2:$D$92,2,FALSE)</f>
        <v>50</v>
      </c>
      <c r="F31" s="7" t="str">
        <f>VLOOKUP(E31,familias!$A$2:$B$9,2,FALSE)</f>
        <v>calmantes</v>
      </c>
      <c r="G31" s="7">
        <f>VLOOKUP(A31,productos!$A$2:$D$91,3,FALSE)</f>
        <v>200</v>
      </c>
      <c r="H31" s="7">
        <f>VLOOKUP(A31,productos!$A$2:$D$91,4,FALSE)</f>
        <v>33</v>
      </c>
      <c r="I31" s="7">
        <f>VLOOKUP(A31,Ventas!$A$2:$D$91,2,FALSE)</f>
        <v>2563</v>
      </c>
      <c r="J31" s="7">
        <f>VLOOKUP(A31,Ventas!$A$2:$D$91,3,FALSE)</f>
        <v>19140</v>
      </c>
      <c r="K31" s="20">
        <f t="shared" si="0"/>
        <v>2.3439999999999999</v>
      </c>
      <c r="L31" s="3" t="str">
        <f t="shared" si="1"/>
        <v>B</v>
      </c>
    </row>
    <row r="32" spans="1:12">
      <c r="A32" s="2" t="s">
        <v>171</v>
      </c>
      <c r="B32" s="7">
        <v>554</v>
      </c>
      <c r="C32" s="7">
        <v>158.28571428571428</v>
      </c>
      <c r="D32" s="7">
        <v>396.71428571428572</v>
      </c>
      <c r="E32" s="7">
        <f>VLOOKUP(A32,productos!$A$2:$D$92,2,FALSE)</f>
        <v>20</v>
      </c>
      <c r="F32" s="7" t="str">
        <f>VLOOKUP(E32,familias!$A$2:$B$9,2,FALSE)</f>
        <v>antibiótico</v>
      </c>
      <c r="G32" s="7">
        <f>VLOOKUP(A32,productos!$A$2:$D$91,3,FALSE)</f>
        <v>200</v>
      </c>
      <c r="H32" s="7">
        <f>VLOOKUP(A32,productos!$A$2:$D$91,4,FALSE)</f>
        <v>20</v>
      </c>
      <c r="I32" s="7">
        <f>VLOOKUP(A32,Ventas!$A$2:$D$91,2,FALSE)</f>
        <v>10717</v>
      </c>
      <c r="J32" s="7">
        <f>VLOOKUP(A32,Ventas!$A$2:$D$91,3,FALSE)</f>
        <v>4532</v>
      </c>
      <c r="K32" s="20">
        <f t="shared" si="0"/>
        <v>2.2160000000000002</v>
      </c>
      <c r="L32" s="3" t="str">
        <f t="shared" si="1"/>
        <v>B</v>
      </c>
    </row>
    <row r="33" spans="1:12">
      <c r="A33" s="2" t="s">
        <v>181</v>
      </c>
      <c r="B33" s="7">
        <v>523</v>
      </c>
      <c r="C33" s="7">
        <v>149.42857142857142</v>
      </c>
      <c r="D33" s="7">
        <v>374.57142857142856</v>
      </c>
      <c r="E33" s="7">
        <f>VLOOKUP(A33,productos!$A$2:$D$92,2,FALSE)</f>
        <v>30</v>
      </c>
      <c r="F33" s="7" t="str">
        <f>VLOOKUP(E33,familias!$A$2:$B$9,2,FALSE)</f>
        <v>tiritas</v>
      </c>
      <c r="G33" s="7">
        <f>VLOOKUP(A33,productos!$A$2:$D$91,3,FALSE)</f>
        <v>100</v>
      </c>
      <c r="H33" s="7">
        <f>VLOOKUP(A33,productos!$A$2:$D$91,4,FALSE)</f>
        <v>33</v>
      </c>
      <c r="I33" s="7">
        <f>VLOOKUP(A33,Ventas!$A$2:$D$91,2,FALSE)</f>
        <v>16914</v>
      </c>
      <c r="J33" s="7">
        <f>VLOOKUP(A33,Ventas!$A$2:$D$91,3,FALSE)</f>
        <v>79530</v>
      </c>
      <c r="K33" s="20">
        <f t="shared" si="0"/>
        <v>2.0920000000000001</v>
      </c>
      <c r="L33" s="3" t="str">
        <f t="shared" si="1"/>
        <v>B</v>
      </c>
    </row>
    <row r="34" spans="1:12">
      <c r="A34" s="2" t="s">
        <v>182</v>
      </c>
      <c r="B34" s="7">
        <v>515</v>
      </c>
      <c r="C34" s="7">
        <v>147.14285714285714</v>
      </c>
      <c r="D34" s="7">
        <v>368.85714285714289</v>
      </c>
      <c r="E34" s="7">
        <f>VLOOKUP(A34,productos!$A$2:$D$92,2,FALSE)</f>
        <v>30</v>
      </c>
      <c r="F34" s="7" t="str">
        <f>VLOOKUP(E34,familias!$A$2:$B$9,2,FALSE)</f>
        <v>tiritas</v>
      </c>
      <c r="G34" s="7">
        <f>VLOOKUP(A34,productos!$A$2:$D$91,3,FALSE)</f>
        <v>200</v>
      </c>
      <c r="H34" s="7">
        <f>VLOOKUP(A34,productos!$A$2:$D$91,4,FALSE)</f>
        <v>30</v>
      </c>
      <c r="I34" s="7">
        <f>VLOOKUP(A34,Ventas!$A$2:$D$91,2,FALSE)</f>
        <v>20362</v>
      </c>
      <c r="J34" s="7">
        <f>VLOOKUP(A34,Ventas!$A$2:$D$91,3,FALSE)</f>
        <v>44000</v>
      </c>
      <c r="K34" s="20">
        <f t="shared" si="0"/>
        <v>2.06</v>
      </c>
      <c r="L34" s="3" t="str">
        <f t="shared" si="1"/>
        <v>B</v>
      </c>
    </row>
    <row r="35" spans="1:12">
      <c r="A35" s="2" t="s">
        <v>113</v>
      </c>
      <c r="B35" s="7">
        <v>486</v>
      </c>
      <c r="C35" s="7">
        <v>149</v>
      </c>
      <c r="D35" s="7">
        <v>348.14285714285711</v>
      </c>
      <c r="E35" s="7">
        <f>VLOOKUP(A35,productos!$A$2:$D$92,2,FALSE)</f>
        <v>10</v>
      </c>
      <c r="F35" s="7" t="str">
        <f>VLOOKUP(E35,familias!$A$2:$B$9,2,FALSE)</f>
        <v>gripe-resfriado</v>
      </c>
      <c r="G35" s="7">
        <f>VLOOKUP(A35,productos!$A$2:$D$91,3,FALSE)</f>
        <v>600</v>
      </c>
      <c r="H35" s="7">
        <f>VLOOKUP(A35,productos!$A$2:$D$91,4,FALSE)</f>
        <v>33</v>
      </c>
      <c r="I35" s="7">
        <f>VLOOKUP(A35,Ventas!$A$2:$D$91,2,FALSE)</f>
        <v>317</v>
      </c>
      <c r="J35" s="7">
        <f>VLOOKUP(A35,Ventas!$A$2:$D$91,3,FALSE)</f>
        <v>1650</v>
      </c>
      <c r="K35" s="20">
        <f t="shared" si="0"/>
        <v>1.944</v>
      </c>
      <c r="L35" s="3" t="str">
        <f t="shared" si="1"/>
        <v>C</v>
      </c>
    </row>
    <row r="36" spans="1:12">
      <c r="A36" s="2" t="s">
        <v>124</v>
      </c>
      <c r="B36" s="7">
        <v>475</v>
      </c>
      <c r="C36" s="7">
        <v>145</v>
      </c>
      <c r="D36" s="7">
        <v>340.28571428571428</v>
      </c>
      <c r="E36" s="7">
        <f>VLOOKUP(A36,productos!$A$2:$D$92,2,FALSE)</f>
        <v>10</v>
      </c>
      <c r="F36" s="7" t="str">
        <f>VLOOKUP(E36,familias!$A$2:$B$9,2,FALSE)</f>
        <v>gripe-resfriado</v>
      </c>
      <c r="G36" s="7">
        <f>VLOOKUP(A36,productos!$A$2:$D$91,3,FALSE)</f>
        <v>120</v>
      </c>
      <c r="H36" s="7">
        <f>VLOOKUP(A36,productos!$A$2:$D$91,4,FALSE)</f>
        <v>33</v>
      </c>
      <c r="I36" s="7">
        <f>VLOOKUP(A36,Ventas!$A$2:$D$91,2,FALSE)</f>
        <v>16728</v>
      </c>
      <c r="J36" s="7">
        <f>VLOOKUP(A36,Ventas!$A$2:$D$91,3,FALSE)</f>
        <v>29700</v>
      </c>
      <c r="K36" s="20">
        <f t="shared" si="0"/>
        <v>1.9</v>
      </c>
      <c r="L36" s="3" t="str">
        <f t="shared" si="1"/>
        <v>C</v>
      </c>
    </row>
    <row r="37" spans="1:12">
      <c r="A37" s="2" t="s">
        <v>189</v>
      </c>
      <c r="B37" s="7">
        <v>459</v>
      </c>
      <c r="C37" s="7">
        <v>130</v>
      </c>
      <c r="D37" s="7">
        <v>328.85714285714289</v>
      </c>
      <c r="E37" s="7">
        <f>VLOOKUP(A37,productos!$A$2:$D$92,2,FALSE)</f>
        <v>90</v>
      </c>
      <c r="F37" s="7" t="str">
        <f>VLOOKUP(E37,familias!$A$2:$B$9,2,FALSE)</f>
        <v>varios</v>
      </c>
      <c r="G37" s="7">
        <f>VLOOKUP(A37,productos!$A$2:$D$91,3,FALSE)</f>
        <v>260</v>
      </c>
      <c r="H37" s="7">
        <f>VLOOKUP(A37,productos!$A$2:$D$91,4,FALSE)</f>
        <v>20</v>
      </c>
      <c r="I37" s="7">
        <f>VLOOKUP(A37,Ventas!$A$2:$D$91,2,FALSE)</f>
        <v>765</v>
      </c>
      <c r="J37" s="7">
        <f>VLOOKUP(A37,Ventas!$A$2:$D$91,3,FALSE)</f>
        <v>2717</v>
      </c>
      <c r="K37" s="20">
        <f t="shared" si="0"/>
        <v>1.8360000000000001</v>
      </c>
      <c r="L37" s="3" t="str">
        <f t="shared" si="1"/>
        <v>C</v>
      </c>
    </row>
    <row r="38" spans="1:12">
      <c r="A38" s="2" t="s">
        <v>141</v>
      </c>
      <c r="B38" s="7">
        <v>444</v>
      </c>
      <c r="C38" s="7">
        <v>126.85714285714286</v>
      </c>
      <c r="D38" s="7">
        <v>318.14285714285711</v>
      </c>
      <c r="E38" s="7">
        <f>VLOOKUP(A38,productos!$A$2:$D$92,2,FALSE)</f>
        <v>10</v>
      </c>
      <c r="F38" s="7" t="str">
        <f>VLOOKUP(E38,familias!$A$2:$B$9,2,FALSE)</f>
        <v>gripe-resfriado</v>
      </c>
      <c r="G38" s="7">
        <f>VLOOKUP(A38,productos!$A$2:$D$91,3,FALSE)</f>
        <v>20</v>
      </c>
      <c r="H38" s="7">
        <f>VLOOKUP(A38,productos!$A$2:$D$91,4,FALSE)</f>
        <v>40</v>
      </c>
      <c r="I38" s="7">
        <f>VLOOKUP(A38,Ventas!$A$2:$D$91,2,FALSE)</f>
        <v>2626.5</v>
      </c>
      <c r="J38" s="7">
        <f>VLOOKUP(A38,Ventas!$A$2:$D$91,3,FALSE)</f>
        <v>32120</v>
      </c>
      <c r="K38" s="20">
        <f t="shared" si="0"/>
        <v>1.776</v>
      </c>
      <c r="L38" s="3" t="str">
        <f t="shared" si="1"/>
        <v>C</v>
      </c>
    </row>
    <row r="39" spans="1:12">
      <c r="A39" s="2" t="s">
        <v>165</v>
      </c>
      <c r="B39" s="7">
        <v>440</v>
      </c>
      <c r="C39" s="7">
        <v>125.71428571428571</v>
      </c>
      <c r="D39" s="7">
        <v>315.28571428571428</v>
      </c>
      <c r="E39" s="7">
        <f>VLOOKUP(A39,productos!$A$2:$D$92,2,FALSE)</f>
        <v>30</v>
      </c>
      <c r="F39" s="7" t="str">
        <f>VLOOKUP(E39,familias!$A$2:$B$9,2,FALSE)</f>
        <v>tiritas</v>
      </c>
      <c r="G39" s="7">
        <f>VLOOKUP(A39,productos!$A$2:$D$91,3,FALSE)</f>
        <v>1060</v>
      </c>
      <c r="H39" s="7">
        <f>VLOOKUP(A39,productos!$A$2:$D$91,4,FALSE)</f>
        <v>33</v>
      </c>
      <c r="I39" s="7">
        <f>VLOOKUP(A39,Ventas!$A$2:$D$91,2,FALSE)</f>
        <v>14398</v>
      </c>
      <c r="J39" s="7">
        <f>VLOOKUP(A39,Ventas!$A$2:$D$91,3,FALSE)</f>
        <v>1364</v>
      </c>
      <c r="K39" s="20">
        <f t="shared" si="0"/>
        <v>1.76</v>
      </c>
      <c r="L39" s="3" t="str">
        <f t="shared" si="1"/>
        <v>C</v>
      </c>
    </row>
    <row r="40" spans="1:12">
      <c r="A40" s="2" t="s">
        <v>119</v>
      </c>
      <c r="B40" s="7">
        <v>438</v>
      </c>
      <c r="C40" s="7">
        <v>129</v>
      </c>
      <c r="D40" s="7">
        <v>313.85714285714289</v>
      </c>
      <c r="E40" s="7">
        <f>VLOOKUP(A40,productos!$A$2:$D$92,2,FALSE)</f>
        <v>50</v>
      </c>
      <c r="F40" s="7" t="str">
        <f>VLOOKUP(E40,familias!$A$2:$B$9,2,FALSE)</f>
        <v>calmantes</v>
      </c>
      <c r="G40" s="7">
        <f>VLOOKUP(A40,productos!$A$2:$D$91,3,FALSE)</f>
        <v>500</v>
      </c>
      <c r="H40" s="7">
        <f>VLOOKUP(A40,productos!$A$2:$D$91,4,FALSE)</f>
        <v>33</v>
      </c>
      <c r="I40" s="7">
        <f>VLOOKUP(A40,Ventas!$A$2:$D$91,2,FALSE)</f>
        <v>265</v>
      </c>
      <c r="J40" s="7">
        <f>VLOOKUP(A40,Ventas!$A$2:$D$91,3,FALSE)</f>
        <v>2310</v>
      </c>
      <c r="K40" s="20">
        <f t="shared" si="0"/>
        <v>1.752</v>
      </c>
      <c r="L40" s="3" t="str">
        <f t="shared" si="1"/>
        <v>C</v>
      </c>
    </row>
    <row r="41" spans="1:12">
      <c r="A41" s="2" t="s">
        <v>152</v>
      </c>
      <c r="B41" s="7">
        <v>425</v>
      </c>
      <c r="C41" s="7">
        <v>121.42857142857143</v>
      </c>
      <c r="D41" s="7">
        <v>304.57142857142856</v>
      </c>
      <c r="E41" s="7">
        <f>VLOOKUP(A41,productos!$A$2:$D$92,2,FALSE)</f>
        <v>60</v>
      </c>
      <c r="F41" s="7" t="str">
        <f>VLOOKUP(E41,familias!$A$2:$B$9,2,FALSE)</f>
        <v>vitaminass</v>
      </c>
      <c r="G41" s="7">
        <f>VLOOKUP(A41,productos!$A$2:$D$91,3,FALSE)</f>
        <v>215</v>
      </c>
      <c r="H41" s="7">
        <f>VLOOKUP(A41,productos!$A$2:$D$91,4,FALSE)</f>
        <v>50</v>
      </c>
      <c r="I41" s="7">
        <f>VLOOKUP(A41,Ventas!$A$2:$D$91,2,FALSE)</f>
        <v>19602</v>
      </c>
      <c r="J41" s="7">
        <f>VLOOKUP(A41,Ventas!$A$2:$D$91,3,FALSE)</f>
        <v>23650</v>
      </c>
      <c r="K41" s="20">
        <f t="shared" si="0"/>
        <v>1.7</v>
      </c>
      <c r="L41" s="3" t="str">
        <f t="shared" si="1"/>
        <v>C</v>
      </c>
    </row>
    <row r="42" spans="1:12">
      <c r="A42" s="2" t="s">
        <v>154</v>
      </c>
      <c r="B42" s="7">
        <v>423</v>
      </c>
      <c r="C42" s="7">
        <v>120.85714285714286</v>
      </c>
      <c r="D42" s="7">
        <v>303.14285714285711</v>
      </c>
      <c r="E42" s="7">
        <f>VLOOKUP(A42,productos!$A$2:$D$92,2,FALSE)</f>
        <v>10</v>
      </c>
      <c r="F42" s="7" t="str">
        <f>VLOOKUP(E42,familias!$A$2:$B$9,2,FALSE)</f>
        <v>gripe-resfriado</v>
      </c>
      <c r="G42" s="7">
        <f>VLOOKUP(A42,productos!$A$2:$D$91,3,FALSE)</f>
        <v>90</v>
      </c>
      <c r="H42" s="7">
        <f>VLOOKUP(A42,productos!$A$2:$D$91,4,FALSE)</f>
        <v>40</v>
      </c>
      <c r="I42" s="7">
        <f>VLOOKUP(A42,Ventas!$A$2:$D$91,2,FALSE)</f>
        <v>13228</v>
      </c>
      <c r="J42" s="7">
        <f>VLOOKUP(A42,Ventas!$A$2:$D$91,3,FALSE)</f>
        <v>56925</v>
      </c>
      <c r="K42" s="20">
        <f t="shared" si="0"/>
        <v>1.6919999999999999</v>
      </c>
      <c r="L42" s="3" t="str">
        <f t="shared" si="1"/>
        <v>C</v>
      </c>
    </row>
    <row r="43" spans="1:12">
      <c r="A43" s="2" t="s">
        <v>176</v>
      </c>
      <c r="B43" s="7">
        <v>397</v>
      </c>
      <c r="C43" s="7">
        <v>130</v>
      </c>
      <c r="D43" s="7">
        <v>284.57142857142856</v>
      </c>
      <c r="E43" s="7">
        <f>VLOOKUP(A43,productos!$A$2:$D$92,2,FALSE)</f>
        <v>30</v>
      </c>
      <c r="F43" s="7" t="str">
        <f>VLOOKUP(E43,familias!$A$2:$B$9,2,FALSE)</f>
        <v>tiritas</v>
      </c>
      <c r="G43" s="7">
        <f>VLOOKUP(A43,productos!$A$2:$D$91,3,FALSE)</f>
        <v>300</v>
      </c>
      <c r="H43" s="7">
        <f>VLOOKUP(A43,productos!$A$2:$D$91,4,FALSE)</f>
        <v>20</v>
      </c>
      <c r="I43" s="7">
        <f>VLOOKUP(A43,Ventas!$A$2:$D$91,2,FALSE)</f>
        <v>35973</v>
      </c>
      <c r="J43" s="7">
        <f>VLOOKUP(A43,Ventas!$A$2:$D$91,3,FALSE)</f>
        <v>9075</v>
      </c>
      <c r="K43" s="20">
        <f t="shared" si="0"/>
        <v>1.5880000000000001</v>
      </c>
      <c r="L43" s="3" t="str">
        <f t="shared" si="1"/>
        <v>C</v>
      </c>
    </row>
    <row r="44" spans="1:12">
      <c r="A44" s="2" t="s">
        <v>155</v>
      </c>
      <c r="B44" s="7">
        <v>392</v>
      </c>
      <c r="C44" s="7">
        <v>112</v>
      </c>
      <c r="D44" s="7">
        <v>281</v>
      </c>
      <c r="E44" s="7">
        <f>VLOOKUP(A44,productos!$A$2:$D$92,2,FALSE)</f>
        <v>90</v>
      </c>
      <c r="F44" s="7" t="str">
        <f>VLOOKUP(E44,familias!$A$2:$B$9,2,FALSE)</f>
        <v>varios</v>
      </c>
      <c r="G44" s="7">
        <f>VLOOKUP(A44,productos!$A$2:$D$91,3,FALSE)</f>
        <v>260</v>
      </c>
      <c r="H44" s="7">
        <f>VLOOKUP(A44,productos!$A$2:$D$91,4,FALSE)</f>
        <v>20</v>
      </c>
      <c r="I44" s="7">
        <f>VLOOKUP(A44,Ventas!$A$2:$D$91,2,FALSE)</f>
        <v>9679</v>
      </c>
      <c r="J44" s="7">
        <f>VLOOKUP(A44,Ventas!$A$2:$D$91,3,FALSE)</f>
        <v>7150</v>
      </c>
      <c r="K44" s="20">
        <f t="shared" si="0"/>
        <v>1.5680000000000001</v>
      </c>
      <c r="L44" s="3" t="str">
        <f t="shared" si="1"/>
        <v>C</v>
      </c>
    </row>
    <row r="45" spans="1:12">
      <c r="A45" s="2" t="s">
        <v>111</v>
      </c>
      <c r="B45" s="7">
        <v>390</v>
      </c>
      <c r="C45" s="7">
        <v>111.42857142857143</v>
      </c>
      <c r="D45" s="7">
        <v>290</v>
      </c>
      <c r="E45" s="7">
        <f>VLOOKUP(A45,productos!$A$2:$D$92,2,FALSE)</f>
        <v>10</v>
      </c>
      <c r="F45" s="7" t="str">
        <f>VLOOKUP(E45,familias!$A$2:$B$9,2,FALSE)</f>
        <v>gripe-resfriado</v>
      </c>
      <c r="G45" s="7">
        <f>VLOOKUP(A45,productos!$A$2:$D$91,3,FALSE)</f>
        <v>40</v>
      </c>
      <c r="H45" s="7">
        <f>VLOOKUP(A45,productos!$A$2:$D$91,4,FALSE)</f>
        <v>33</v>
      </c>
      <c r="I45" s="7">
        <f>VLOOKUP(A45,Ventas!$A$2:$D$91,2,FALSE)</f>
        <v>4509</v>
      </c>
      <c r="J45" s="7">
        <f>VLOOKUP(A45,Ventas!$A$2:$D$91,3,FALSE)</f>
        <v>5830</v>
      </c>
      <c r="K45" s="20">
        <f t="shared" si="0"/>
        <v>1.56</v>
      </c>
      <c r="L45" s="3" t="str">
        <f t="shared" si="1"/>
        <v>C</v>
      </c>
    </row>
    <row r="46" spans="1:12">
      <c r="A46" s="2" t="s">
        <v>110</v>
      </c>
      <c r="B46" s="7">
        <v>379</v>
      </c>
      <c r="C46" s="7">
        <v>108.28571428571429</v>
      </c>
      <c r="D46" s="7">
        <v>271.71428571428572</v>
      </c>
      <c r="E46" s="7">
        <f>VLOOKUP(A46,productos!$A$2:$D$92,2,FALSE)</f>
        <v>90</v>
      </c>
      <c r="F46" s="7" t="str">
        <f>VLOOKUP(E46,familias!$A$2:$B$9,2,FALSE)</f>
        <v>varios</v>
      </c>
      <c r="G46" s="7">
        <f>VLOOKUP(A46,productos!$A$2:$D$91,3,FALSE)</f>
        <v>40</v>
      </c>
      <c r="H46" s="7">
        <f>VLOOKUP(A46,productos!$A$2:$D$91,4,FALSE)</f>
        <v>44</v>
      </c>
      <c r="I46" s="7">
        <f>VLOOKUP(A46,Ventas!$A$2:$D$91,2,FALSE)</f>
        <v>5490</v>
      </c>
      <c r="J46" s="7">
        <f>VLOOKUP(A46,Ventas!$A$2:$D$91,3,FALSE)</f>
        <v>2354</v>
      </c>
      <c r="K46" s="20">
        <f t="shared" si="0"/>
        <v>1.516</v>
      </c>
      <c r="L46" s="3" t="str">
        <f t="shared" si="1"/>
        <v>C</v>
      </c>
    </row>
    <row r="47" spans="1:12">
      <c r="A47" s="2" t="s">
        <v>156</v>
      </c>
      <c r="B47" s="7">
        <v>344</v>
      </c>
      <c r="C47" s="7">
        <v>98.285714285714292</v>
      </c>
      <c r="D47" s="7">
        <v>246.71428571428572</v>
      </c>
      <c r="E47" s="7">
        <f>VLOOKUP(A47,productos!$A$2:$D$92,2,FALSE)</f>
        <v>90</v>
      </c>
      <c r="F47" s="7" t="str">
        <f>VLOOKUP(E47,familias!$A$2:$B$9,2,FALSE)</f>
        <v>varios</v>
      </c>
      <c r="G47" s="7">
        <f>VLOOKUP(A47,productos!$A$2:$D$91,3,FALSE)</f>
        <v>130</v>
      </c>
      <c r="H47" s="7">
        <f>VLOOKUP(A47,productos!$A$2:$D$91,4,FALSE)</f>
        <v>20</v>
      </c>
      <c r="I47" s="7">
        <f>VLOOKUP(A47,Ventas!$A$2:$D$91,2,FALSE)</f>
        <v>6462</v>
      </c>
      <c r="J47" s="7">
        <f>VLOOKUP(A47,Ventas!$A$2:$D$91,3,FALSE)</f>
        <v>3575</v>
      </c>
      <c r="K47" s="20">
        <f t="shared" si="0"/>
        <v>1.3759999999999999</v>
      </c>
      <c r="L47" s="3" t="str">
        <f t="shared" si="1"/>
        <v>C</v>
      </c>
    </row>
    <row r="48" spans="1:12">
      <c r="A48" s="2" t="s">
        <v>109</v>
      </c>
      <c r="B48" s="7">
        <v>325</v>
      </c>
      <c r="C48" s="7">
        <v>100</v>
      </c>
      <c r="D48" s="7">
        <v>233.14285714285714</v>
      </c>
      <c r="E48" s="7">
        <f>VLOOKUP(A48,productos!$A$2:$D$92,2,FALSE)</f>
        <v>50</v>
      </c>
      <c r="F48" s="7" t="str">
        <f>VLOOKUP(E48,familias!$A$2:$B$9,2,FALSE)</f>
        <v>calmantes</v>
      </c>
      <c r="G48" s="7">
        <f>VLOOKUP(A48,productos!$A$2:$D$91,3,FALSE)</f>
        <v>192</v>
      </c>
      <c r="H48" s="7">
        <f>VLOOKUP(A48,productos!$A$2:$D$91,4,FALSE)</f>
        <v>33</v>
      </c>
      <c r="I48" s="7">
        <f>VLOOKUP(A48,Ventas!$A$2:$D$91,2,FALSE)</f>
        <v>7807</v>
      </c>
      <c r="J48" s="7">
        <f>VLOOKUP(A48,Ventas!$A$2:$D$91,3,FALSE)</f>
        <v>10780</v>
      </c>
      <c r="K48" s="20">
        <f t="shared" si="0"/>
        <v>1.3</v>
      </c>
      <c r="L48" s="3" t="str">
        <f t="shared" si="1"/>
        <v>C</v>
      </c>
    </row>
    <row r="49" spans="1:12">
      <c r="A49" s="2" t="s">
        <v>145</v>
      </c>
      <c r="B49" s="7">
        <v>318</v>
      </c>
      <c r="C49" s="7">
        <v>90.857142857142861</v>
      </c>
      <c r="D49" s="7">
        <v>228.14285714285714</v>
      </c>
      <c r="E49" s="7">
        <f>VLOOKUP(A49,productos!$A$2:$D$92,2,FALSE)</f>
        <v>90</v>
      </c>
      <c r="F49" s="7" t="str">
        <f>VLOOKUP(E49,familias!$A$2:$B$9,2,FALSE)</f>
        <v>varios</v>
      </c>
      <c r="G49" s="7">
        <f>VLOOKUP(A49,productos!$A$2:$D$91,3,FALSE)</f>
        <v>40</v>
      </c>
      <c r="H49" s="7">
        <f>VLOOKUP(A49,productos!$A$2:$D$91,4,FALSE)</f>
        <v>40</v>
      </c>
      <c r="I49" s="7">
        <f>VLOOKUP(A49,Ventas!$A$2:$D$91,2,FALSE)</f>
        <v>5880</v>
      </c>
      <c r="J49" s="7">
        <f>VLOOKUP(A49,Ventas!$A$2:$D$91,3,FALSE)</f>
        <v>14520</v>
      </c>
      <c r="K49" s="20">
        <f t="shared" si="0"/>
        <v>1.272</v>
      </c>
      <c r="L49" s="3" t="str">
        <f t="shared" si="1"/>
        <v>C</v>
      </c>
    </row>
    <row r="50" spans="1:12">
      <c r="A50" s="2" t="s">
        <v>187</v>
      </c>
      <c r="B50" s="7">
        <v>303</v>
      </c>
      <c r="C50" s="7">
        <v>86.571428571428569</v>
      </c>
      <c r="D50" s="7">
        <v>217.42857142857144</v>
      </c>
      <c r="E50" s="7">
        <f>VLOOKUP(A50,productos!$A$2:$D$92,2,FALSE)</f>
        <v>90</v>
      </c>
      <c r="F50" s="7" t="str">
        <f>VLOOKUP(E50,familias!$A$2:$B$9,2,FALSE)</f>
        <v>varios</v>
      </c>
      <c r="G50" s="7">
        <f>VLOOKUP(A50,productos!$A$2:$D$91,3,FALSE)</f>
        <v>50</v>
      </c>
      <c r="H50" s="7">
        <f>VLOOKUP(A50,productos!$A$2:$D$91,4,FALSE)</f>
        <v>36</v>
      </c>
      <c r="I50" s="7">
        <f>VLOOKUP(A50,Ventas!$A$2:$D$91,2,FALSE)</f>
        <v>5157</v>
      </c>
      <c r="J50" s="7">
        <f>VLOOKUP(A50,Ventas!$A$2:$D$91,3,FALSE)</f>
        <v>1870</v>
      </c>
      <c r="K50" s="20">
        <f t="shared" si="0"/>
        <v>1.212</v>
      </c>
      <c r="L50" s="3" t="str">
        <f t="shared" si="1"/>
        <v>C</v>
      </c>
    </row>
    <row r="51" spans="1:12">
      <c r="A51" s="2" t="s">
        <v>191</v>
      </c>
      <c r="B51" s="7">
        <v>290</v>
      </c>
      <c r="C51" s="7">
        <v>88</v>
      </c>
      <c r="D51" s="7">
        <v>208.14285714285714</v>
      </c>
      <c r="E51" s="7">
        <f>VLOOKUP(A51,productos!$A$2:$D$92,2,FALSE)</f>
        <v>50</v>
      </c>
      <c r="F51" s="7" t="str">
        <f>VLOOKUP(E51,familias!$A$2:$B$9,2,FALSE)</f>
        <v>calmantes</v>
      </c>
      <c r="G51" s="7">
        <f>VLOOKUP(A51,productos!$A$2:$D$91,3,FALSE)</f>
        <v>300</v>
      </c>
      <c r="H51" s="7">
        <f>VLOOKUP(A51,productos!$A$2:$D$91,4,FALSE)</f>
        <v>30</v>
      </c>
      <c r="I51" s="7">
        <f>VLOOKUP(A51,Ventas!$A$2:$D$91,2,FALSE)</f>
        <v>9480</v>
      </c>
      <c r="J51" s="7">
        <f>VLOOKUP(A51,Ventas!$A$2:$D$91,3,FALSE)</f>
        <v>1716</v>
      </c>
      <c r="K51" s="20">
        <f t="shared" si="0"/>
        <v>1.1599999999999999</v>
      </c>
      <c r="L51" s="3" t="str">
        <f t="shared" si="1"/>
        <v>C</v>
      </c>
    </row>
    <row r="52" spans="1:12">
      <c r="A52" s="2" t="s">
        <v>114</v>
      </c>
      <c r="B52" s="7">
        <v>227</v>
      </c>
      <c r="C52" s="7">
        <v>73</v>
      </c>
      <c r="D52" s="7">
        <v>163.14285714285714</v>
      </c>
      <c r="E52" s="7">
        <f>VLOOKUP(A52,productos!$A$2:$D$92,2,FALSE)</f>
        <v>10</v>
      </c>
      <c r="F52" s="7" t="str">
        <f>VLOOKUP(E52,familias!$A$2:$B$9,2,FALSE)</f>
        <v>gripe-resfriado</v>
      </c>
      <c r="G52" s="7">
        <f>VLOOKUP(A52,productos!$A$2:$D$91,3,FALSE)</f>
        <v>300</v>
      </c>
      <c r="H52" s="7">
        <f>VLOOKUP(A52,productos!$A$2:$D$91,4,FALSE)</f>
        <v>33</v>
      </c>
      <c r="I52" s="7">
        <f>VLOOKUP(A52,Ventas!$A$2:$D$91,2,FALSE)</f>
        <v>6759</v>
      </c>
      <c r="J52" s="7">
        <f>VLOOKUP(A52,Ventas!$A$2:$D$91,3,FALSE)</f>
        <v>2640</v>
      </c>
      <c r="K52" s="20">
        <f t="shared" si="0"/>
        <v>0.90800000000000003</v>
      </c>
      <c r="L52" s="3" t="str">
        <f t="shared" si="1"/>
        <v>D</v>
      </c>
    </row>
    <row r="53" spans="1:12">
      <c r="A53" s="2" t="s">
        <v>144</v>
      </c>
      <c r="B53" s="7">
        <v>218</v>
      </c>
      <c r="C53" s="7">
        <v>62.285714285714285</v>
      </c>
      <c r="D53" s="7">
        <v>156.71428571428572</v>
      </c>
      <c r="E53" s="7">
        <f>VLOOKUP(A53,productos!$A$2:$D$92,2,FALSE)</f>
        <v>90</v>
      </c>
      <c r="F53" s="7" t="str">
        <f>VLOOKUP(E53,familias!$A$2:$B$9,2,FALSE)</f>
        <v>varios</v>
      </c>
      <c r="G53" s="7">
        <f>VLOOKUP(A53,productos!$A$2:$D$91,3,FALSE)</f>
        <v>80</v>
      </c>
      <c r="H53" s="7">
        <f>VLOOKUP(A53,productos!$A$2:$D$91,4,FALSE)</f>
        <v>33</v>
      </c>
      <c r="I53" s="7">
        <f>VLOOKUP(A53,Ventas!$A$2:$D$91,2,FALSE)</f>
        <v>5281</v>
      </c>
      <c r="J53" s="7">
        <f>VLOOKUP(A53,Ventas!$A$2:$D$91,3,FALSE)</f>
        <v>50600</v>
      </c>
      <c r="K53" s="20">
        <f t="shared" si="0"/>
        <v>0.872</v>
      </c>
      <c r="L53" s="3" t="str">
        <f t="shared" si="1"/>
        <v>D</v>
      </c>
    </row>
    <row r="54" spans="1:12">
      <c r="A54" s="2" t="s">
        <v>108</v>
      </c>
      <c r="B54" s="7">
        <v>200</v>
      </c>
      <c r="C54" s="7">
        <v>63</v>
      </c>
      <c r="D54" s="7">
        <v>143.85714285714286</v>
      </c>
      <c r="E54" s="7">
        <f>VLOOKUP(A54,productos!$A$2:$D$92,2,FALSE)</f>
        <v>20</v>
      </c>
      <c r="F54" s="7" t="str">
        <f>VLOOKUP(E54,familias!$A$2:$B$9,2,FALSE)</f>
        <v>antibiótico</v>
      </c>
      <c r="G54" s="7">
        <f>VLOOKUP(A54,productos!$A$2:$D$91,3,FALSE)</f>
        <v>54</v>
      </c>
      <c r="H54" s="7">
        <f>VLOOKUP(A54,productos!$A$2:$D$91,4,FALSE)</f>
        <v>33</v>
      </c>
      <c r="I54" s="7">
        <f>VLOOKUP(A54,Ventas!$A$2:$D$91,2,FALSE)</f>
        <v>3514</v>
      </c>
      <c r="J54" s="7">
        <f>VLOOKUP(A54,Ventas!$A$2:$D$91,3,FALSE)</f>
        <v>2970</v>
      </c>
      <c r="K54" s="20">
        <f t="shared" si="0"/>
        <v>0.8</v>
      </c>
      <c r="L54" s="3" t="str">
        <f t="shared" si="1"/>
        <v>D</v>
      </c>
    </row>
    <row r="55" spans="1:12">
      <c r="A55" s="2" t="s">
        <v>118</v>
      </c>
      <c r="B55" s="7">
        <v>199</v>
      </c>
      <c r="C55" s="7">
        <v>72</v>
      </c>
      <c r="D55" s="7">
        <v>143.14285714285714</v>
      </c>
      <c r="E55" s="7">
        <f>VLOOKUP(A55,productos!$A$2:$D$92,2,FALSE)</f>
        <v>50</v>
      </c>
      <c r="F55" s="7" t="str">
        <f>VLOOKUP(E55,familias!$A$2:$B$9,2,FALSE)</f>
        <v>calmantes</v>
      </c>
      <c r="G55" s="7">
        <f>VLOOKUP(A55,productos!$A$2:$D$91,3,FALSE)</f>
        <v>500</v>
      </c>
      <c r="H55" s="7">
        <f>VLOOKUP(A55,productos!$A$2:$D$91,4,FALSE)</f>
        <v>33</v>
      </c>
      <c r="I55" s="7">
        <f>VLOOKUP(A55,Ventas!$A$2:$D$91,2,FALSE)</f>
        <v>4420</v>
      </c>
      <c r="J55" s="7">
        <f>VLOOKUP(A55,Ventas!$A$2:$D$91,3,FALSE)</f>
        <v>957</v>
      </c>
      <c r="K55" s="20">
        <f t="shared" si="0"/>
        <v>0.79600000000000004</v>
      </c>
      <c r="L55" s="3" t="str">
        <f t="shared" si="1"/>
        <v>D</v>
      </c>
    </row>
    <row r="56" spans="1:12">
      <c r="A56" s="2" t="s">
        <v>170</v>
      </c>
      <c r="B56" s="7">
        <v>189</v>
      </c>
      <c r="C56" s="7">
        <v>54</v>
      </c>
      <c r="D56" s="7">
        <v>136</v>
      </c>
      <c r="E56" s="7">
        <f>VLOOKUP(A56,productos!$A$2:$D$92,2,FALSE)</f>
        <v>20</v>
      </c>
      <c r="F56" s="7" t="str">
        <f>VLOOKUP(E56,familias!$A$2:$B$9,2,FALSE)</f>
        <v>antibiótico</v>
      </c>
      <c r="G56" s="7">
        <f>VLOOKUP(A56,productos!$A$2:$D$91,3,FALSE)</f>
        <v>75</v>
      </c>
      <c r="H56" s="7">
        <f>VLOOKUP(A56,productos!$A$2:$D$91,4,FALSE)</f>
        <v>33</v>
      </c>
      <c r="I56" s="7">
        <f>VLOOKUP(A56,Ventas!$A$2:$D$91,2,FALSE)</f>
        <v>3052</v>
      </c>
      <c r="J56" s="7">
        <f>VLOOKUP(A56,Ventas!$A$2:$D$91,3,FALSE)</f>
        <v>4125</v>
      </c>
      <c r="K56" s="20">
        <f t="shared" si="0"/>
        <v>0.75600000000000001</v>
      </c>
      <c r="L56" s="3" t="str">
        <f t="shared" si="1"/>
        <v>D</v>
      </c>
    </row>
    <row r="57" spans="1:12">
      <c r="A57" s="2" t="s">
        <v>112</v>
      </c>
      <c r="B57" s="7">
        <v>182</v>
      </c>
      <c r="C57" s="7">
        <v>54</v>
      </c>
      <c r="D57" s="7">
        <v>131</v>
      </c>
      <c r="E57" s="7">
        <f>VLOOKUP(A57,productos!$A$2:$D$92,2,FALSE)</f>
        <v>20</v>
      </c>
      <c r="F57" s="7" t="str">
        <f>VLOOKUP(E57,familias!$A$2:$B$9,2,FALSE)</f>
        <v>antibiótico</v>
      </c>
      <c r="G57" s="7">
        <f>VLOOKUP(A57,productos!$A$2:$D$91,3,FALSE)</f>
        <v>300</v>
      </c>
      <c r="H57" s="7">
        <f>VLOOKUP(A57,productos!$A$2:$D$91,4,FALSE)</f>
        <v>20</v>
      </c>
      <c r="I57" s="7">
        <f>VLOOKUP(A57,Ventas!$A$2:$D$91,2,FALSE)</f>
        <v>5539</v>
      </c>
      <c r="J57" s="7">
        <f>VLOOKUP(A57,Ventas!$A$2:$D$91,3,FALSE)</f>
        <v>1430</v>
      </c>
      <c r="K57" s="20">
        <f t="shared" si="0"/>
        <v>0.72799999999999998</v>
      </c>
      <c r="L57" s="3" t="str">
        <f t="shared" si="1"/>
        <v>D</v>
      </c>
    </row>
    <row r="58" spans="1:12">
      <c r="A58" s="2" t="s">
        <v>172</v>
      </c>
      <c r="B58" s="7">
        <v>177</v>
      </c>
      <c r="C58" s="7">
        <v>50.571428571428569</v>
      </c>
      <c r="D58" s="7">
        <v>127.42857142857143</v>
      </c>
      <c r="E58" s="7">
        <f>VLOOKUP(A58,productos!$A$2:$D$92,2,FALSE)</f>
        <v>90</v>
      </c>
      <c r="F58" s="7" t="str">
        <f>VLOOKUP(E58,familias!$A$2:$B$9,2,FALSE)</f>
        <v>varios</v>
      </c>
      <c r="G58" s="7">
        <f>VLOOKUP(A58,productos!$A$2:$D$91,3,FALSE)</f>
        <v>200</v>
      </c>
      <c r="H58" s="7">
        <f>VLOOKUP(A58,productos!$A$2:$D$91,4,FALSE)</f>
        <v>20</v>
      </c>
      <c r="I58" s="7">
        <f>VLOOKUP(A58,Ventas!$A$2:$D$91,2,FALSE)</f>
        <v>2491</v>
      </c>
      <c r="J58" s="7">
        <f>VLOOKUP(A58,Ventas!$A$2:$D$91,3,FALSE)</f>
        <v>2541</v>
      </c>
      <c r="K58" s="20">
        <f t="shared" si="0"/>
        <v>0.70799999999999996</v>
      </c>
      <c r="L58" s="3" t="str">
        <f t="shared" si="1"/>
        <v>D</v>
      </c>
    </row>
    <row r="59" spans="1:12">
      <c r="A59" s="2" t="s">
        <v>157</v>
      </c>
      <c r="B59" s="7">
        <v>160</v>
      </c>
      <c r="C59" s="7">
        <v>45.714285714285715</v>
      </c>
      <c r="D59" s="7">
        <v>115.28571428571428</v>
      </c>
      <c r="E59" s="7">
        <f>VLOOKUP(A59,productos!$A$2:$D$92,2,FALSE)</f>
        <v>50</v>
      </c>
      <c r="F59" s="7" t="str">
        <f>VLOOKUP(E59,familias!$A$2:$B$9,2,FALSE)</f>
        <v>calmantes</v>
      </c>
      <c r="G59" s="7">
        <f>VLOOKUP(A59,productos!$A$2:$D$91,3,FALSE)</f>
        <v>130</v>
      </c>
      <c r="H59" s="7">
        <f>VLOOKUP(A59,productos!$A$2:$D$91,4,FALSE)</f>
        <v>20</v>
      </c>
      <c r="I59" s="7">
        <f>VLOOKUP(A59,Ventas!$A$2:$D$91,2,FALSE)</f>
        <v>1671</v>
      </c>
      <c r="J59" s="7">
        <f>VLOOKUP(A59,Ventas!$A$2:$D$91,3,FALSE)</f>
        <v>1320</v>
      </c>
      <c r="K59" s="20">
        <f t="shared" si="0"/>
        <v>0.64</v>
      </c>
      <c r="L59" s="3" t="str">
        <f t="shared" si="1"/>
        <v>D</v>
      </c>
    </row>
    <row r="60" spans="1:12">
      <c r="A60" s="2" t="s">
        <v>158</v>
      </c>
      <c r="B60" s="7">
        <v>96</v>
      </c>
      <c r="C60" s="7">
        <v>27.428571428571427</v>
      </c>
      <c r="D60" s="7">
        <v>69.571428571428569</v>
      </c>
      <c r="E60" s="7">
        <f>VLOOKUP(A60,productos!$A$2:$D$92,2,FALSE)</f>
        <v>90</v>
      </c>
      <c r="F60" s="7" t="str">
        <f>VLOOKUP(E60,familias!$A$2:$B$9,2,FALSE)</f>
        <v>varios</v>
      </c>
      <c r="G60" s="7">
        <f>VLOOKUP(A60,productos!$A$2:$D$91,3,FALSE)</f>
        <v>260</v>
      </c>
      <c r="H60" s="7">
        <f>VLOOKUP(A60,productos!$A$2:$D$91,4,FALSE)</f>
        <v>20</v>
      </c>
      <c r="I60" s="7">
        <f>VLOOKUP(A60,Ventas!$A$2:$D$91,2,FALSE)</f>
        <v>1204</v>
      </c>
      <c r="J60" s="7">
        <f>VLOOKUP(A60,Ventas!$A$2:$D$91,3,FALSE)</f>
        <v>2398</v>
      </c>
      <c r="K60" s="20">
        <f t="shared" si="0"/>
        <v>0.38400000000000001</v>
      </c>
      <c r="L60" s="3" t="str">
        <f t="shared" si="1"/>
        <v>D</v>
      </c>
    </row>
    <row r="61" spans="1:12">
      <c r="A61" s="2" t="s">
        <v>136</v>
      </c>
      <c r="B61" s="7">
        <v>91</v>
      </c>
      <c r="C61" s="7">
        <v>26</v>
      </c>
      <c r="D61" s="7">
        <v>66</v>
      </c>
      <c r="E61" s="7">
        <f>VLOOKUP(A61,productos!$A$2:$D$92,2,FALSE)</f>
        <v>20</v>
      </c>
      <c r="F61" s="7" t="str">
        <f>VLOOKUP(E61,familias!$A$2:$B$9,2,FALSE)</f>
        <v>antibiótico</v>
      </c>
      <c r="G61" s="7">
        <f>VLOOKUP(A61,productos!$A$2:$D$91,3,FALSE)</f>
        <v>200</v>
      </c>
      <c r="H61" s="7">
        <f>VLOOKUP(A61,productos!$A$2:$D$91,4,FALSE)</f>
        <v>33</v>
      </c>
      <c r="I61" s="7">
        <f>VLOOKUP(A61,Ventas!$A$2:$D$91,2,FALSE)</f>
        <v>1788</v>
      </c>
      <c r="J61" s="7">
        <f>VLOOKUP(A61,Ventas!$A$2:$D$91,3,FALSE)</f>
        <v>5500</v>
      </c>
      <c r="K61" s="20">
        <f t="shared" si="0"/>
        <v>0.36399999999999999</v>
      </c>
      <c r="L61" s="3" t="str">
        <f t="shared" si="1"/>
        <v>D</v>
      </c>
    </row>
    <row r="62" spans="1:12">
      <c r="A62" s="2" t="s">
        <v>169</v>
      </c>
      <c r="B62" s="7">
        <v>88</v>
      </c>
      <c r="C62" s="7">
        <v>25.142857142857142</v>
      </c>
      <c r="D62" s="7">
        <v>63.857142857142861</v>
      </c>
      <c r="E62" s="7">
        <f>VLOOKUP(A62,productos!$A$2:$D$92,2,FALSE)</f>
        <v>70</v>
      </c>
      <c r="F62" s="7" t="str">
        <f>VLOOKUP(E62,familias!$A$2:$B$9,2,FALSE)</f>
        <v>laxantes</v>
      </c>
      <c r="G62" s="7">
        <f>VLOOKUP(A62,productos!$A$2:$D$91,3,FALSE)</f>
        <v>75</v>
      </c>
      <c r="H62" s="7">
        <f>VLOOKUP(A62,productos!$A$2:$D$91,4,FALSE)</f>
        <v>20</v>
      </c>
      <c r="I62" s="7">
        <f>VLOOKUP(A62,Ventas!$A$2:$D$91,2,FALSE)</f>
        <v>1075</v>
      </c>
      <c r="J62" s="7">
        <f>VLOOKUP(A62,Ventas!$A$2:$D$91,3,FALSE)</f>
        <v>3817</v>
      </c>
      <c r="K62" s="20">
        <f t="shared" si="0"/>
        <v>0.35199999999999998</v>
      </c>
      <c r="L62" s="3" t="str">
        <f t="shared" si="1"/>
        <v>D</v>
      </c>
    </row>
    <row r="63" spans="1:12">
      <c r="A63" s="2" t="s">
        <v>163</v>
      </c>
      <c r="B63" s="7">
        <v>86</v>
      </c>
      <c r="C63" s="7">
        <v>24.571428571428573</v>
      </c>
      <c r="D63" s="7">
        <v>62.428571428571431</v>
      </c>
      <c r="E63" s="7">
        <f>VLOOKUP(A63,productos!$A$2:$D$92,2,FALSE)</f>
        <v>50</v>
      </c>
      <c r="F63" s="7" t="str">
        <f>VLOOKUP(E63,familias!$A$2:$B$9,2,FALSE)</f>
        <v>calmantes</v>
      </c>
      <c r="G63" s="7">
        <f>VLOOKUP(A63,productos!$A$2:$D$91,3,FALSE)</f>
        <v>100</v>
      </c>
      <c r="H63" s="7">
        <f>VLOOKUP(A63,productos!$A$2:$D$91,4,FALSE)</f>
        <v>33</v>
      </c>
      <c r="I63" s="7">
        <f>VLOOKUP(A63,Ventas!$A$2:$D$91,2,FALSE)</f>
        <v>1567</v>
      </c>
      <c r="J63" s="7">
        <f>VLOOKUP(A63,Ventas!$A$2:$D$91,3,FALSE)</f>
        <v>9636</v>
      </c>
      <c r="K63" s="20">
        <f t="shared" si="0"/>
        <v>0.34399999999999997</v>
      </c>
      <c r="L63" s="3" t="str">
        <f t="shared" si="1"/>
        <v>D</v>
      </c>
    </row>
    <row r="64" spans="1:12">
      <c r="A64" s="2" t="s">
        <v>153</v>
      </c>
      <c r="B64" s="7">
        <v>75</v>
      </c>
      <c r="C64" s="7">
        <v>21.428571428571427</v>
      </c>
      <c r="D64" s="7">
        <v>54.571428571428569</v>
      </c>
      <c r="E64" s="7">
        <f>VLOOKUP(A64,productos!$A$2:$D$92,2,FALSE)</f>
        <v>60</v>
      </c>
      <c r="F64" s="7" t="str">
        <f>VLOOKUP(E64,familias!$A$2:$B$9,2,FALSE)</f>
        <v>vitaminass</v>
      </c>
      <c r="G64" s="7">
        <f>VLOOKUP(A64,productos!$A$2:$D$91,3,FALSE)</f>
        <v>40</v>
      </c>
      <c r="H64" s="7">
        <f>VLOOKUP(A64,productos!$A$2:$D$91,4,FALSE)</f>
        <v>53</v>
      </c>
      <c r="I64" s="7">
        <f>VLOOKUP(A64,Ventas!$A$2:$D$91,2,FALSE)</f>
        <v>1057</v>
      </c>
      <c r="J64" s="7">
        <f>VLOOKUP(A64,Ventas!$A$2:$D$91,3,FALSE)</f>
        <v>4400</v>
      </c>
      <c r="K64" s="20">
        <f t="shared" si="0"/>
        <v>0.3</v>
      </c>
      <c r="L64" s="3" t="str">
        <f t="shared" si="1"/>
        <v>D</v>
      </c>
    </row>
    <row r="65" spans="1:12">
      <c r="A65" s="2" t="s">
        <v>177</v>
      </c>
      <c r="B65" s="7">
        <v>65</v>
      </c>
      <c r="C65" s="7">
        <v>18.571428571428573</v>
      </c>
      <c r="D65" s="7">
        <v>47.428571428571431</v>
      </c>
      <c r="E65" s="7">
        <f>VLOOKUP(A65,productos!$A$2:$D$92,2,FALSE)</f>
        <v>30</v>
      </c>
      <c r="F65" s="7" t="str">
        <f>VLOOKUP(E65,familias!$A$2:$B$9,2,FALSE)</f>
        <v>tiritas</v>
      </c>
      <c r="G65" s="7">
        <f>VLOOKUP(A65,productos!$A$2:$D$91,3,FALSE)</f>
        <v>40</v>
      </c>
      <c r="H65" s="7">
        <f>VLOOKUP(A65,productos!$A$2:$D$91,4,FALSE)</f>
        <v>40</v>
      </c>
      <c r="I65" s="7">
        <f>VLOOKUP(A65,Ventas!$A$2:$D$91,2,FALSE)</f>
        <v>1543</v>
      </c>
      <c r="J65" s="7">
        <f>VLOOKUP(A65,Ventas!$A$2:$D$91,3,FALSE)</f>
        <v>23100</v>
      </c>
      <c r="K65" s="20">
        <f t="shared" si="0"/>
        <v>0.26</v>
      </c>
      <c r="L65" s="3" t="str">
        <f t="shared" si="1"/>
        <v>D</v>
      </c>
    </row>
    <row r="66" spans="1:12">
      <c r="A66" s="2" t="s">
        <v>184</v>
      </c>
      <c r="B66" s="7">
        <v>47</v>
      </c>
      <c r="C66" s="7">
        <v>13.428571428571429</v>
      </c>
      <c r="D66" s="7">
        <v>34.571428571428569</v>
      </c>
      <c r="E66" s="7">
        <f>VLOOKUP(A66,productos!$A$2:$D$92,2,FALSE)</f>
        <v>90</v>
      </c>
      <c r="F66" s="7" t="str">
        <f>VLOOKUP(E66,familias!$A$2:$B$9,2,FALSE)</f>
        <v>varios</v>
      </c>
      <c r="G66" s="7">
        <f>VLOOKUP(A66,productos!$A$2:$D$91,3,FALSE)</f>
        <v>160</v>
      </c>
      <c r="H66" s="7">
        <f>VLOOKUP(A66,productos!$A$2:$D$91,4,FALSE)</f>
        <v>40</v>
      </c>
      <c r="I66" s="7">
        <f>VLOOKUP(A66,Ventas!$A$2:$D$91,2,FALSE)</f>
        <v>3295</v>
      </c>
      <c r="J66" s="7">
        <f>VLOOKUP(A66,Ventas!$A$2:$D$91,3,FALSE)</f>
        <v>13222</v>
      </c>
      <c r="K66" s="20">
        <f t="shared" si="0"/>
        <v>0.188</v>
      </c>
      <c r="L66" s="3" t="str">
        <f t="shared" si="1"/>
        <v>D</v>
      </c>
    </row>
    <row r="67" spans="1:12">
      <c r="A67" s="2" t="s">
        <v>167</v>
      </c>
      <c r="B67" s="7">
        <v>41</v>
      </c>
      <c r="C67" s="7">
        <v>11.714285714285714</v>
      </c>
      <c r="D67" s="7">
        <v>30.285714285714285</v>
      </c>
      <c r="E67" s="7">
        <f>VLOOKUP(A67,productos!$A$2:$D$92,2,FALSE)</f>
        <v>60</v>
      </c>
      <c r="F67" s="7" t="str">
        <f>VLOOKUP(E67,familias!$A$2:$B$9,2,FALSE)</f>
        <v>vitaminass</v>
      </c>
      <c r="G67" s="7">
        <f>VLOOKUP(A67,productos!$A$2:$D$91,3,FALSE)</f>
        <v>100</v>
      </c>
      <c r="H67" s="7">
        <f>VLOOKUP(A67,productos!$A$2:$D$91,4,FALSE)</f>
        <v>33</v>
      </c>
      <c r="I67" s="7">
        <f>VLOOKUP(A67,Ventas!$A$2:$D$91,2,FALSE)</f>
        <v>381</v>
      </c>
      <c r="J67" s="7">
        <f>VLOOKUP(A67,Ventas!$A$2:$D$91,3,FALSE)</f>
        <v>2607</v>
      </c>
      <c r="K67" s="20">
        <f t="shared" ref="K67:K91" si="2">B67/250</f>
        <v>0.16400000000000001</v>
      </c>
      <c r="L67" s="3" t="str">
        <f t="shared" ref="L67:L91" si="3">IF(K67&gt;=4,"A",IF(K67&gt;=2,"B",IF(K67&gt;=1,"C","D")))</f>
        <v>D</v>
      </c>
    </row>
    <row r="68" spans="1:12">
      <c r="A68" s="2" t="s">
        <v>128</v>
      </c>
      <c r="B68" s="7">
        <v>39</v>
      </c>
      <c r="C68" s="7">
        <v>13</v>
      </c>
      <c r="D68" s="7">
        <v>28.857142857142858</v>
      </c>
      <c r="E68" s="7">
        <f>VLOOKUP(A68,productos!$A$2:$D$92,2,FALSE)</f>
        <v>50</v>
      </c>
      <c r="F68" s="7" t="str">
        <f>VLOOKUP(E68,familias!$A$2:$B$9,2,FALSE)</f>
        <v>calmantes</v>
      </c>
      <c r="G68" s="7">
        <f>VLOOKUP(A68,productos!$A$2:$D$91,3,FALSE)</f>
        <v>18</v>
      </c>
      <c r="H68" s="7">
        <f>VLOOKUP(A68,productos!$A$2:$D$91,4,FALSE)</f>
        <v>33</v>
      </c>
      <c r="I68" s="7">
        <f>VLOOKUP(A68,Ventas!$A$2:$D$91,2,FALSE)</f>
        <v>145.5</v>
      </c>
      <c r="J68" s="7">
        <f>VLOOKUP(A68,Ventas!$A$2:$D$91,3,FALSE)</f>
        <v>528</v>
      </c>
      <c r="K68" s="20">
        <f t="shared" si="2"/>
        <v>0.156</v>
      </c>
      <c r="L68" s="3" t="str">
        <f t="shared" si="3"/>
        <v>D</v>
      </c>
    </row>
    <row r="69" spans="1:12">
      <c r="A69" s="2" t="s">
        <v>164</v>
      </c>
      <c r="B69" s="7">
        <v>36</v>
      </c>
      <c r="C69" s="7">
        <v>10.285714285714286</v>
      </c>
      <c r="D69" s="7">
        <v>26.714285714285715</v>
      </c>
      <c r="E69" s="7">
        <f>VLOOKUP(A69,productos!$A$2:$D$92,2,FALSE)</f>
        <v>30</v>
      </c>
      <c r="F69" s="7" t="str">
        <f>VLOOKUP(E69,familias!$A$2:$B$9,2,FALSE)</f>
        <v>tiritas</v>
      </c>
      <c r="G69" s="7">
        <f>VLOOKUP(A69,productos!$A$2:$D$91,3,FALSE)</f>
        <v>40</v>
      </c>
      <c r="H69" s="7">
        <f>VLOOKUP(A69,productos!$A$2:$D$91,4,FALSE)</f>
        <v>33</v>
      </c>
      <c r="I69" s="7">
        <f>VLOOKUP(A69,Ventas!$A$2:$D$91,2,FALSE)</f>
        <v>504</v>
      </c>
      <c r="J69" s="7">
        <f>VLOOKUP(A69,Ventas!$A$2:$D$91,3,FALSE)</f>
        <v>10395</v>
      </c>
      <c r="K69" s="20">
        <f t="shared" si="2"/>
        <v>0.14399999999999999</v>
      </c>
      <c r="L69" s="3" t="str">
        <f t="shared" si="3"/>
        <v>D</v>
      </c>
    </row>
    <row r="70" spans="1:12">
      <c r="A70" s="2" t="s">
        <v>116</v>
      </c>
      <c r="B70" s="7">
        <v>30</v>
      </c>
      <c r="C70" s="7">
        <v>11</v>
      </c>
      <c r="D70" s="7">
        <v>22.428571428571431</v>
      </c>
      <c r="E70" s="7">
        <f>VLOOKUP(A70,productos!$A$2:$D$92,2,FALSE)</f>
        <v>50</v>
      </c>
      <c r="F70" s="7" t="str">
        <f>VLOOKUP(E70,familias!$A$2:$B$9,2,FALSE)</f>
        <v>calmantes</v>
      </c>
      <c r="G70" s="7">
        <f>VLOOKUP(A70,productos!$A$2:$D$91,3,FALSE)</f>
        <v>200</v>
      </c>
      <c r="H70" s="7">
        <f>VLOOKUP(A70,productos!$A$2:$D$91,4,FALSE)</f>
        <v>33</v>
      </c>
      <c r="I70" s="7">
        <f>VLOOKUP(A70,Ventas!$A$2:$D$91,2,FALSE)</f>
        <v>414</v>
      </c>
      <c r="J70" s="7">
        <f>VLOOKUP(A70,Ventas!$A$2:$D$91,3,FALSE)</f>
        <v>528</v>
      </c>
      <c r="K70" s="20">
        <f t="shared" si="2"/>
        <v>0.12</v>
      </c>
      <c r="L70" s="3" t="str">
        <f t="shared" si="3"/>
        <v>D</v>
      </c>
    </row>
    <row r="71" spans="1:12">
      <c r="A71" s="2" t="s">
        <v>129</v>
      </c>
      <c r="B71" s="7">
        <v>30</v>
      </c>
      <c r="C71" s="7">
        <v>16</v>
      </c>
      <c r="D71" s="7">
        <v>22.428571428571431</v>
      </c>
      <c r="E71" s="7">
        <f>VLOOKUP(A71,productos!$A$2:$D$92,2,FALSE)</f>
        <v>50</v>
      </c>
      <c r="F71" s="7" t="str">
        <f>VLOOKUP(E71,familias!$A$2:$B$9,2,FALSE)</f>
        <v>calmantes</v>
      </c>
      <c r="G71" s="7">
        <f>VLOOKUP(A71,productos!$A$2:$D$91,3,FALSE)</f>
        <v>50</v>
      </c>
      <c r="H71" s="7">
        <f>VLOOKUP(A71,productos!$A$2:$D$91,4,FALSE)</f>
        <v>33</v>
      </c>
      <c r="I71" s="7">
        <f>VLOOKUP(A71,Ventas!$A$2:$D$91,2,FALSE)</f>
        <v>153</v>
      </c>
      <c r="J71" s="7">
        <f>VLOOKUP(A71,Ventas!$A$2:$D$91,3,FALSE)</f>
        <v>3520</v>
      </c>
      <c r="K71" s="20">
        <f t="shared" si="2"/>
        <v>0.12</v>
      </c>
      <c r="L71" s="3" t="str">
        <f t="shared" si="3"/>
        <v>D</v>
      </c>
    </row>
    <row r="72" spans="1:12">
      <c r="A72" s="2" t="s">
        <v>180</v>
      </c>
      <c r="B72" s="7">
        <v>26</v>
      </c>
      <c r="C72" s="7">
        <v>7.4285714285714288</v>
      </c>
      <c r="D72" s="7">
        <v>19.571428571428569</v>
      </c>
      <c r="E72" s="7">
        <f>VLOOKUP(A72,productos!$A$2:$D$92,2,FALSE)</f>
        <v>30</v>
      </c>
      <c r="F72" s="7" t="str">
        <f>VLOOKUP(E72,familias!$A$2:$B$9,2,FALSE)</f>
        <v>tiritas</v>
      </c>
      <c r="G72" s="7">
        <f>VLOOKUP(A72,productos!$A$2:$D$91,3,FALSE)</f>
        <v>120</v>
      </c>
      <c r="H72" s="7">
        <f>VLOOKUP(A72,productos!$A$2:$D$91,4,FALSE)</f>
        <v>33</v>
      </c>
      <c r="I72" s="7">
        <f>VLOOKUP(A72,Ventas!$A$2:$D$91,2,FALSE)</f>
        <v>445</v>
      </c>
      <c r="J72" s="7">
        <f>VLOOKUP(A72,Ventas!$A$2:$D$91,3,FALSE)</f>
        <v>3300</v>
      </c>
      <c r="K72" s="20">
        <f t="shared" si="2"/>
        <v>0.104</v>
      </c>
      <c r="L72" s="3" t="str">
        <f t="shared" si="3"/>
        <v>D</v>
      </c>
    </row>
    <row r="73" spans="1:12">
      <c r="A73" s="2" t="s">
        <v>126</v>
      </c>
      <c r="B73" s="7">
        <v>25</v>
      </c>
      <c r="C73" s="7">
        <v>8</v>
      </c>
      <c r="D73" s="7">
        <v>18.857142857142858</v>
      </c>
      <c r="E73" s="7">
        <f>VLOOKUP(A73,productos!$A$2:$D$92,2,FALSE)</f>
        <v>90</v>
      </c>
      <c r="F73" s="7" t="str">
        <f>VLOOKUP(E73,familias!$A$2:$B$9,2,FALSE)</f>
        <v>varios</v>
      </c>
      <c r="G73" s="7">
        <f>VLOOKUP(A73,productos!$A$2:$D$91,3,FALSE)</f>
        <v>10</v>
      </c>
      <c r="H73" s="7">
        <f>VLOOKUP(A73,productos!$A$2:$D$91,4,FALSE)</f>
        <v>33</v>
      </c>
      <c r="I73" s="7">
        <f>VLOOKUP(A73,Ventas!$A$2:$D$91,2,FALSE)</f>
        <v>84</v>
      </c>
      <c r="J73" s="7">
        <f>VLOOKUP(A73,Ventas!$A$2:$D$91,3,FALSE)</f>
        <v>275</v>
      </c>
      <c r="K73" s="20">
        <f t="shared" si="2"/>
        <v>0.1</v>
      </c>
      <c r="L73" s="3" t="str">
        <f t="shared" si="3"/>
        <v>D</v>
      </c>
    </row>
    <row r="74" spans="1:12">
      <c r="A74" s="2" t="s">
        <v>185</v>
      </c>
      <c r="B74" s="7">
        <v>22</v>
      </c>
      <c r="C74" s="7">
        <v>6.2857142857142856</v>
      </c>
      <c r="D74" s="7">
        <v>16.714285714285715</v>
      </c>
      <c r="E74" s="7">
        <f>VLOOKUP(A74,productos!$A$2:$D$92,2,FALSE)</f>
        <v>30</v>
      </c>
      <c r="F74" s="7" t="str">
        <f>VLOOKUP(E74,familias!$A$2:$B$9,2,FALSE)</f>
        <v>tiritas</v>
      </c>
      <c r="G74" s="7">
        <f>VLOOKUP(A74,productos!$A$2:$D$91,3,FALSE)</f>
        <v>70</v>
      </c>
      <c r="H74" s="7">
        <f>VLOOKUP(A74,productos!$A$2:$D$91,4,FALSE)</f>
        <v>54</v>
      </c>
      <c r="I74" s="7">
        <f>VLOOKUP(A74,Ventas!$A$2:$D$91,2,FALSE)</f>
        <v>772</v>
      </c>
      <c r="J74" s="7">
        <f>VLOOKUP(A74,Ventas!$A$2:$D$91,3,FALSE)</f>
        <v>55825</v>
      </c>
      <c r="K74" s="20">
        <f t="shared" si="2"/>
        <v>8.7999999999999995E-2</v>
      </c>
      <c r="L74" s="3" t="str">
        <f t="shared" si="3"/>
        <v>D</v>
      </c>
    </row>
    <row r="75" spans="1:12">
      <c r="A75" s="2" t="s">
        <v>168</v>
      </c>
      <c r="B75" s="7">
        <v>20</v>
      </c>
      <c r="C75" s="7">
        <v>5.7142857142857144</v>
      </c>
      <c r="D75" s="7">
        <v>15.285714285714285</v>
      </c>
      <c r="E75" s="7">
        <f>VLOOKUP(A75,productos!$A$2:$D$92,2,FALSE)</f>
        <v>90</v>
      </c>
      <c r="F75" s="7" t="str">
        <f>VLOOKUP(E75,familias!$A$2:$B$9,2,FALSE)</f>
        <v>varios</v>
      </c>
      <c r="G75" s="7">
        <f>VLOOKUP(A75,productos!$A$2:$D$91,3,FALSE)</f>
        <v>160</v>
      </c>
      <c r="H75" s="7">
        <f>VLOOKUP(A75,productos!$A$2:$D$91,4,FALSE)</f>
        <v>32</v>
      </c>
      <c r="I75" s="7">
        <f>VLOOKUP(A75,Ventas!$A$2:$D$91,2,FALSE)</f>
        <v>993</v>
      </c>
      <c r="J75" s="7">
        <f>VLOOKUP(A75,Ventas!$A$2:$D$91,3,FALSE)</f>
        <v>4400</v>
      </c>
      <c r="K75" s="20">
        <f t="shared" si="2"/>
        <v>0.08</v>
      </c>
      <c r="L75" s="3" t="str">
        <f t="shared" si="3"/>
        <v>D</v>
      </c>
    </row>
    <row r="76" spans="1:12">
      <c r="A76" s="2" t="s">
        <v>132</v>
      </c>
      <c r="B76" s="7">
        <v>13</v>
      </c>
      <c r="C76" s="7">
        <v>5</v>
      </c>
      <c r="D76" s="7">
        <v>10.285714285714285</v>
      </c>
      <c r="E76" s="7">
        <f>VLOOKUP(A76,productos!$A$2:$D$92,2,FALSE)</f>
        <v>90</v>
      </c>
      <c r="F76" s="7" t="str">
        <f>VLOOKUP(E76,familias!$A$2:$B$9,2,FALSE)</f>
        <v>varios</v>
      </c>
      <c r="G76" s="7">
        <f>VLOOKUP(A76,productos!$A$2:$D$91,3,FALSE)</f>
        <v>200</v>
      </c>
      <c r="H76" s="7">
        <f>VLOOKUP(A76,productos!$A$2:$D$91,4,FALSE)</f>
        <v>33</v>
      </c>
      <c r="I76" s="7">
        <f>VLOOKUP(A76,Ventas!$A$2:$D$91,2,FALSE)</f>
        <v>1650</v>
      </c>
      <c r="J76" s="7">
        <f>VLOOKUP(A76,Ventas!$A$2:$D$91,3,FALSE)</f>
        <v>32450</v>
      </c>
      <c r="K76" s="20">
        <f t="shared" si="2"/>
        <v>5.1999999999999998E-2</v>
      </c>
      <c r="L76" s="3" t="str">
        <f t="shared" si="3"/>
        <v>D</v>
      </c>
    </row>
    <row r="77" spans="1:12">
      <c r="A77" s="2" t="s">
        <v>122</v>
      </c>
      <c r="B77" s="7">
        <v>12</v>
      </c>
      <c r="C77" s="7">
        <v>3</v>
      </c>
      <c r="D77" s="7">
        <v>9.5714285714285712</v>
      </c>
      <c r="E77" s="7">
        <f>VLOOKUP(A77,productos!$A$2:$D$92,2,FALSE)</f>
        <v>10</v>
      </c>
      <c r="F77" s="7" t="str">
        <f>VLOOKUP(E77,familias!$A$2:$B$9,2,FALSE)</f>
        <v>gripe-resfriado</v>
      </c>
      <c r="G77" s="7">
        <f>VLOOKUP(A77,productos!$A$2:$D$91,3,FALSE)</f>
        <v>40</v>
      </c>
      <c r="H77" s="7">
        <f>VLOOKUP(A77,productos!$A$2:$D$91,4,FALSE)</f>
        <v>40</v>
      </c>
      <c r="I77" s="7">
        <f>VLOOKUP(A77,Ventas!$A$2:$D$91,2,FALSE)</f>
        <v>180</v>
      </c>
      <c r="J77" s="7">
        <f>VLOOKUP(A77,Ventas!$A$2:$D$91,3,FALSE)</f>
        <v>10120</v>
      </c>
      <c r="K77" s="20">
        <f t="shared" si="2"/>
        <v>4.8000000000000001E-2</v>
      </c>
      <c r="L77" s="3" t="str">
        <f t="shared" si="3"/>
        <v>D</v>
      </c>
    </row>
    <row r="78" spans="1:12">
      <c r="A78" s="2" t="s">
        <v>186</v>
      </c>
      <c r="B78" s="7">
        <v>12</v>
      </c>
      <c r="C78" s="7">
        <v>3.4285714285714284</v>
      </c>
      <c r="D78" s="7">
        <v>9.5714285714285712</v>
      </c>
      <c r="E78" s="7">
        <f>VLOOKUP(A78,productos!$A$2:$D$92,2,FALSE)</f>
        <v>30</v>
      </c>
      <c r="F78" s="7" t="str">
        <f>VLOOKUP(E78,familias!$A$2:$B$9,2,FALSE)</f>
        <v>tiritas</v>
      </c>
      <c r="G78" s="7">
        <f>VLOOKUP(A78,productos!$A$2:$D$91,3,FALSE)</f>
        <v>154</v>
      </c>
      <c r="H78" s="7">
        <f>VLOOKUP(A78,productos!$A$2:$D$91,4,FALSE)</f>
        <v>33</v>
      </c>
      <c r="I78" s="7">
        <f>VLOOKUP(A78,Ventas!$A$2:$D$91,2,FALSE)</f>
        <v>459</v>
      </c>
      <c r="J78" s="7">
        <f>VLOOKUP(A78,Ventas!$A$2:$D$91,3,FALSE)</f>
        <v>4235</v>
      </c>
      <c r="K78" s="20">
        <f t="shared" si="2"/>
        <v>4.8000000000000001E-2</v>
      </c>
      <c r="L78" s="3" t="str">
        <f t="shared" si="3"/>
        <v>D</v>
      </c>
    </row>
    <row r="79" spans="1:12">
      <c r="A79" s="2" t="s">
        <v>159</v>
      </c>
      <c r="B79" s="7">
        <v>11</v>
      </c>
      <c r="C79" s="7">
        <v>4</v>
      </c>
      <c r="D79" s="7">
        <v>8.8571428571428577</v>
      </c>
      <c r="E79" s="7">
        <f>VLOOKUP(A79,productos!$A$2:$D$92,2,FALSE)</f>
        <v>40</v>
      </c>
      <c r="F79" s="7" t="str">
        <f>VLOOKUP(E79,familias!$A$2:$B$9,2,FALSE)</f>
        <v>bronceadores</v>
      </c>
      <c r="G79" s="7">
        <f>VLOOKUP(A79,productos!$A$2:$D$91,3,FALSE)</f>
        <v>160</v>
      </c>
      <c r="H79" s="7">
        <f>VLOOKUP(A79,productos!$A$2:$D$91,4,FALSE)</f>
        <v>32</v>
      </c>
      <c r="I79" s="7">
        <f>VLOOKUP(A79,Ventas!$A$2:$D$91,2,FALSE)</f>
        <v>750</v>
      </c>
      <c r="J79" s="7">
        <f>VLOOKUP(A79,Ventas!$A$2:$D$91,3,FALSE)</f>
        <v>37400</v>
      </c>
      <c r="K79" s="20">
        <f t="shared" si="2"/>
        <v>4.3999999999999997E-2</v>
      </c>
      <c r="L79" s="3" t="str">
        <f t="shared" si="3"/>
        <v>D</v>
      </c>
    </row>
    <row r="80" spans="1:12">
      <c r="A80" s="2" t="s">
        <v>181</v>
      </c>
      <c r="B80" s="7">
        <v>11</v>
      </c>
      <c r="C80" s="7">
        <v>3.1428571428571428</v>
      </c>
      <c r="D80" s="7">
        <v>8.8571428571428577</v>
      </c>
      <c r="E80" s="7">
        <f>VLOOKUP(A80,productos!$A$2:$D$92,2,FALSE)</f>
        <v>30</v>
      </c>
      <c r="F80" s="7" t="str">
        <f>VLOOKUP(E80,familias!$A$2:$B$9,2,FALSE)</f>
        <v>tiritas</v>
      </c>
      <c r="G80" s="7">
        <f>VLOOKUP(A80,productos!$A$2:$D$91,3,FALSE)</f>
        <v>100</v>
      </c>
      <c r="H80" s="7">
        <f>VLOOKUP(A80,productos!$A$2:$D$91,4,FALSE)</f>
        <v>33</v>
      </c>
      <c r="I80" s="7">
        <f>VLOOKUP(A80,Ventas!$A$2:$D$91,2,FALSE)</f>
        <v>16914</v>
      </c>
      <c r="J80" s="7">
        <f>VLOOKUP(A80,Ventas!$A$2:$D$91,3,FALSE)</f>
        <v>79530</v>
      </c>
      <c r="K80" s="20">
        <f t="shared" si="2"/>
        <v>4.3999999999999997E-2</v>
      </c>
      <c r="L80" s="3" t="str">
        <f t="shared" si="3"/>
        <v>D</v>
      </c>
    </row>
    <row r="81" spans="1:12">
      <c r="A81" s="2" t="s">
        <v>133</v>
      </c>
      <c r="B81" s="7">
        <v>10</v>
      </c>
      <c r="C81" s="7">
        <v>2.8571428571428572</v>
      </c>
      <c r="D81" s="7">
        <v>8.1428571428571423</v>
      </c>
      <c r="E81" s="7">
        <f>VLOOKUP(A81,productos!$A$2:$D$92,2,FALSE)</f>
        <v>90</v>
      </c>
      <c r="F81" s="7" t="str">
        <f>VLOOKUP(E81,familias!$A$2:$B$9,2,FALSE)</f>
        <v>varios</v>
      </c>
      <c r="G81" s="7">
        <f>VLOOKUP(A81,productos!$A$2:$D$91,3,FALSE)</f>
        <v>120</v>
      </c>
      <c r="H81" s="7">
        <f>VLOOKUP(A81,productos!$A$2:$D$91,4,FALSE)</f>
        <v>32</v>
      </c>
      <c r="I81" s="7">
        <f>VLOOKUP(A81,Ventas!$A$2:$D$91,2,FALSE)</f>
        <v>585</v>
      </c>
      <c r="J81" s="7">
        <f>VLOOKUP(A81,Ventas!$A$2:$D$91,3,FALSE)</f>
        <v>15840</v>
      </c>
      <c r="K81" s="20">
        <f t="shared" si="2"/>
        <v>0.04</v>
      </c>
      <c r="L81" s="3" t="str">
        <f t="shared" si="3"/>
        <v>D</v>
      </c>
    </row>
    <row r="82" spans="1:12">
      <c r="A82" s="2" t="s">
        <v>135</v>
      </c>
      <c r="B82" s="7">
        <v>10</v>
      </c>
      <c r="C82" s="7">
        <v>2.8571428571428572</v>
      </c>
      <c r="D82" s="7">
        <v>8.1428571428571423</v>
      </c>
      <c r="E82" s="7">
        <f>VLOOKUP(A82,productos!$A$2:$D$92,2,FALSE)</f>
        <v>30</v>
      </c>
      <c r="F82" s="7" t="str">
        <f>VLOOKUP(E82,familias!$A$2:$B$9,2,FALSE)</f>
        <v>tiritas</v>
      </c>
      <c r="G82" s="7">
        <f>VLOOKUP(A82,productos!$A$2:$D$91,3,FALSE)</f>
        <v>300</v>
      </c>
      <c r="H82" s="7">
        <f>VLOOKUP(A82,productos!$A$2:$D$91,4,FALSE)</f>
        <v>30</v>
      </c>
      <c r="I82" s="7">
        <f>VLOOKUP(A82,Ventas!$A$2:$D$91,2,FALSE)</f>
        <v>2250</v>
      </c>
      <c r="J82" s="7">
        <f>VLOOKUP(A82,Ventas!$A$2:$D$91,3,FALSE)</f>
        <v>148500</v>
      </c>
      <c r="K82" s="20">
        <f t="shared" si="2"/>
        <v>0.04</v>
      </c>
      <c r="L82" s="3" t="str">
        <f t="shared" si="3"/>
        <v>D</v>
      </c>
    </row>
    <row r="83" spans="1:12">
      <c r="A83" s="2" t="s">
        <v>178</v>
      </c>
      <c r="B83" s="7">
        <v>10</v>
      </c>
      <c r="C83" s="7">
        <v>4</v>
      </c>
      <c r="D83" s="7">
        <v>8.1428571428571423</v>
      </c>
      <c r="E83" s="7">
        <f>VLOOKUP(A83,productos!$A$2:$D$92,2,FALSE)</f>
        <v>30</v>
      </c>
      <c r="F83" s="7" t="str">
        <f>VLOOKUP(E83,familias!$A$2:$B$9,2,FALSE)</f>
        <v>tiritas</v>
      </c>
      <c r="G83" s="7">
        <f>VLOOKUP(A83,productos!$A$2:$D$91,3,FALSE)</f>
        <v>40</v>
      </c>
      <c r="H83" s="7">
        <f>VLOOKUP(A83,productos!$A$2:$D$91,4,FALSE)</f>
        <v>40</v>
      </c>
      <c r="I83" s="7">
        <f>VLOOKUP(A83,Ventas!$A$2:$D$91,2,FALSE)</f>
        <v>132</v>
      </c>
      <c r="J83" s="7">
        <f>VLOOKUP(A83,Ventas!$A$2:$D$91,3,FALSE)</f>
        <v>5830</v>
      </c>
      <c r="K83" s="20">
        <f t="shared" si="2"/>
        <v>0.04</v>
      </c>
      <c r="L83" s="3" t="str">
        <f t="shared" si="3"/>
        <v>D</v>
      </c>
    </row>
    <row r="84" spans="1:12">
      <c r="A84" s="2" t="s">
        <v>137</v>
      </c>
      <c r="B84" s="7">
        <v>7</v>
      </c>
      <c r="C84" s="7">
        <v>3</v>
      </c>
      <c r="D84" s="7">
        <v>6</v>
      </c>
      <c r="E84" s="7">
        <f>VLOOKUP(A84,productos!$A$2:$D$92,2,FALSE)</f>
        <v>20</v>
      </c>
      <c r="F84" s="7" t="str">
        <f>VLOOKUP(E84,familias!$A$2:$B$9,2,FALSE)</f>
        <v>antibiótico</v>
      </c>
      <c r="G84" s="7">
        <f>VLOOKUP(A84,productos!$A$2:$D$91,3,FALSE)</f>
        <v>9</v>
      </c>
      <c r="H84" s="7">
        <f>VLOOKUP(A84,productos!$A$2:$D$91,4,FALSE)</f>
        <v>35</v>
      </c>
      <c r="I84" s="7">
        <f>VLOOKUP(A84,Ventas!$A$2:$D$91,2,FALSE)</f>
        <v>37</v>
      </c>
      <c r="J84" s="7">
        <f>VLOOKUP(A84,Ventas!$A$2:$D$91,3,FALSE)</f>
        <v>14355</v>
      </c>
      <c r="K84" s="20">
        <f t="shared" si="2"/>
        <v>2.8000000000000001E-2</v>
      </c>
      <c r="L84" s="3" t="str">
        <f t="shared" si="3"/>
        <v>D</v>
      </c>
    </row>
    <row r="85" spans="1:12">
      <c r="A85" s="2" t="s">
        <v>117</v>
      </c>
      <c r="B85" s="7">
        <v>5</v>
      </c>
      <c r="C85" s="7">
        <v>1.4285714285714286</v>
      </c>
      <c r="D85" s="7">
        <v>4.5714285714285712</v>
      </c>
      <c r="E85" s="7">
        <f>VLOOKUP(A85,productos!$A$2:$D$92,2,FALSE)</f>
        <v>50</v>
      </c>
      <c r="F85" s="7" t="str">
        <f>VLOOKUP(E85,familias!$A$2:$B$9,2,FALSE)</f>
        <v>calmantes</v>
      </c>
      <c r="G85" s="7">
        <f>VLOOKUP(A85,productos!$A$2:$D$91,3,FALSE)</f>
        <v>40</v>
      </c>
      <c r="H85" s="7">
        <f>VLOOKUP(A85,productos!$A$2:$D$91,4,FALSE)</f>
        <v>33</v>
      </c>
      <c r="I85" s="7">
        <f>VLOOKUP(A85,Ventas!$A$2:$D$91,2,FALSE)</f>
        <v>24</v>
      </c>
      <c r="J85" s="7">
        <f>VLOOKUP(A85,Ventas!$A$2:$D$91,3,FALSE)</f>
        <v>649</v>
      </c>
      <c r="K85" s="20">
        <f t="shared" si="2"/>
        <v>0.02</v>
      </c>
      <c r="L85" s="3" t="str">
        <f t="shared" si="3"/>
        <v>D</v>
      </c>
    </row>
    <row r="86" spans="1:12">
      <c r="A86" s="2" t="s">
        <v>142</v>
      </c>
      <c r="B86" s="7">
        <v>2</v>
      </c>
      <c r="C86" s="7">
        <v>0.5714285714285714</v>
      </c>
      <c r="D86" s="7">
        <v>2.4285714285714288</v>
      </c>
      <c r="E86" s="7">
        <f>VLOOKUP(A86,productos!$A$2:$D$92,2,FALSE)</f>
        <v>10</v>
      </c>
      <c r="F86" s="7" t="str">
        <f>VLOOKUP(E86,familias!$A$2:$B$9,2,FALSE)</f>
        <v>gripe-resfriado</v>
      </c>
      <c r="G86" s="7">
        <f>VLOOKUP(A86,productos!$A$2:$D$91,3,FALSE)</f>
        <v>40</v>
      </c>
      <c r="H86" s="7">
        <f>VLOOKUP(A86,productos!$A$2:$D$91,4,FALSE)</f>
        <v>56</v>
      </c>
      <c r="I86" s="7">
        <f>VLOOKUP(A86,Ventas!$A$2:$D$91,2,FALSE)</f>
        <v>60</v>
      </c>
      <c r="J86" s="7">
        <f>VLOOKUP(A86,Ventas!$A$2:$D$91,3,FALSE)</f>
        <v>4400</v>
      </c>
      <c r="K86" s="20">
        <f t="shared" si="2"/>
        <v>8.0000000000000002E-3</v>
      </c>
      <c r="L86" s="3" t="str">
        <f t="shared" si="3"/>
        <v>D</v>
      </c>
    </row>
    <row r="87" spans="1:12">
      <c r="A87" s="2" t="s">
        <v>146</v>
      </c>
      <c r="B87" s="7">
        <v>1</v>
      </c>
      <c r="C87" s="7">
        <v>0.2857142857142857</v>
      </c>
      <c r="D87" s="7">
        <v>1</v>
      </c>
      <c r="E87" s="7">
        <f>VLOOKUP(A87,productos!$A$2:$D$92,2,FALSE)</f>
        <v>90</v>
      </c>
      <c r="F87" s="7" t="str">
        <f>VLOOKUP(E87,familias!$A$2:$B$9,2,FALSE)</f>
        <v>varios</v>
      </c>
      <c r="G87" s="7">
        <f>VLOOKUP(A87,productos!$A$2:$D$91,3,FALSE)</f>
        <v>300</v>
      </c>
      <c r="H87" s="7">
        <f>VLOOKUP(A87,productos!$A$2:$D$91,4,FALSE)</f>
        <v>32</v>
      </c>
      <c r="I87" s="7">
        <f>VLOOKUP(A87,Ventas!$A$2:$D$91,2,FALSE)</f>
        <v>300</v>
      </c>
      <c r="J87" s="7">
        <f>VLOOKUP(A87,Ventas!$A$2:$D$91,3,FALSE)</f>
        <v>1980</v>
      </c>
      <c r="K87" s="20">
        <f t="shared" si="2"/>
        <v>4.0000000000000001E-3</v>
      </c>
      <c r="L87" s="3" t="str">
        <f t="shared" si="3"/>
        <v>D</v>
      </c>
    </row>
    <row r="88" spans="1:12">
      <c r="A88" s="2" t="s">
        <v>147</v>
      </c>
      <c r="B88" s="7">
        <v>1</v>
      </c>
      <c r="C88" s="7">
        <v>0.2857142857142857</v>
      </c>
      <c r="D88" s="7">
        <v>1</v>
      </c>
      <c r="E88" s="7">
        <f>VLOOKUP(A88,productos!$A$2:$D$92,2,FALSE)</f>
        <v>70</v>
      </c>
      <c r="F88" s="7" t="str">
        <f>VLOOKUP(E88,familias!$A$2:$B$9,2,FALSE)</f>
        <v>laxantes</v>
      </c>
      <c r="G88" s="7">
        <f>VLOOKUP(A88,productos!$A$2:$D$91,3,FALSE)</f>
        <v>80</v>
      </c>
      <c r="H88" s="7">
        <f>VLOOKUP(A88,productos!$A$2:$D$91,4,FALSE)</f>
        <v>33</v>
      </c>
      <c r="I88" s="7">
        <f>VLOOKUP(A88,Ventas!$A$2:$D$91,2,FALSE)</f>
        <v>0</v>
      </c>
      <c r="J88" s="7">
        <f>VLOOKUP(A88,Ventas!$A$2:$D$91,3,FALSE)</f>
        <v>13200</v>
      </c>
      <c r="K88" s="20">
        <f t="shared" si="2"/>
        <v>4.0000000000000001E-3</v>
      </c>
      <c r="L88" s="3" t="str">
        <f t="shared" si="3"/>
        <v>D</v>
      </c>
    </row>
    <row r="89" spans="1:12">
      <c r="A89" s="2" t="s">
        <v>148</v>
      </c>
      <c r="B89" s="7">
        <v>1</v>
      </c>
      <c r="C89" s="7">
        <v>0.2857142857142857</v>
      </c>
      <c r="D89" s="7">
        <v>1</v>
      </c>
      <c r="E89" s="7">
        <f>VLOOKUP(A89,productos!$A$2:$D$92,2,FALSE)</f>
        <v>10</v>
      </c>
      <c r="F89" s="7" t="str">
        <f>VLOOKUP(E89,familias!$A$2:$B$9,2,FALSE)</f>
        <v>gripe-resfriado</v>
      </c>
      <c r="G89" s="7">
        <f>VLOOKUP(A89,productos!$A$2:$D$91,3,FALSE)</f>
        <v>120</v>
      </c>
      <c r="H89" s="7">
        <f>VLOOKUP(A89,productos!$A$2:$D$91,4,FALSE)</f>
        <v>32</v>
      </c>
      <c r="I89" s="7">
        <f>VLOOKUP(A89,Ventas!$A$2:$D$91,2,FALSE)</f>
        <v>0</v>
      </c>
      <c r="J89" s="7">
        <f>VLOOKUP(A89,Ventas!$A$2:$D$91,3,FALSE)</f>
        <v>13200</v>
      </c>
      <c r="K89" s="20">
        <f t="shared" si="2"/>
        <v>4.0000000000000001E-3</v>
      </c>
      <c r="L89" s="3" t="str">
        <f t="shared" si="3"/>
        <v>D</v>
      </c>
    </row>
    <row r="90" spans="1:12">
      <c r="A90" s="2" t="s">
        <v>162</v>
      </c>
      <c r="B90" s="7">
        <v>1</v>
      </c>
      <c r="C90" s="7">
        <v>0.2857142857142857</v>
      </c>
      <c r="D90" s="7">
        <v>1</v>
      </c>
      <c r="E90" s="7">
        <f>VLOOKUP(A90,productos!$A$2:$D$92,2,FALSE)</f>
        <v>50</v>
      </c>
      <c r="F90" s="7" t="str">
        <f>VLOOKUP(E90,familias!$A$2:$B$9,2,FALSE)</f>
        <v>calmantes</v>
      </c>
      <c r="G90" s="7">
        <f>VLOOKUP(A90,productos!$A$2:$D$91,3,FALSE)</f>
        <v>200</v>
      </c>
      <c r="H90" s="7">
        <f>VLOOKUP(A90,productos!$A$2:$D$91,4,FALSE)</f>
        <v>20</v>
      </c>
      <c r="I90" s="7">
        <f>VLOOKUP(A90,Ventas!$A$2:$D$91,2,FALSE)</f>
        <v>2120</v>
      </c>
      <c r="J90" s="7">
        <f>VLOOKUP(A90,Ventas!$A$2:$D$91,3,FALSE)</f>
        <v>11055</v>
      </c>
      <c r="K90" s="20">
        <f t="shared" si="2"/>
        <v>4.0000000000000001E-3</v>
      </c>
      <c r="L90" s="3" t="str">
        <f t="shared" si="3"/>
        <v>D</v>
      </c>
    </row>
    <row r="91" spans="1:12">
      <c r="A91" s="2" t="s">
        <v>188</v>
      </c>
      <c r="B91" s="7">
        <v>1</v>
      </c>
      <c r="C91" s="7">
        <v>0.2857142857142857</v>
      </c>
      <c r="D91" s="7">
        <v>1</v>
      </c>
      <c r="E91" s="7">
        <f>VLOOKUP(A91,productos!$A$2:$D$92,2,FALSE)</f>
        <v>90</v>
      </c>
      <c r="F91" s="7" t="str">
        <f>VLOOKUP(E91,familias!$A$2:$B$9,2,FALSE)</f>
        <v>varios</v>
      </c>
      <c r="G91" s="7">
        <f>VLOOKUP(A91,productos!$A$2:$D$91,3,FALSE)</f>
        <v>9</v>
      </c>
      <c r="H91" s="7">
        <f>VLOOKUP(A91,productos!$A$2:$D$91,4,FALSE)</f>
        <v>33</v>
      </c>
      <c r="I91" s="7">
        <f>VLOOKUP(A91,Ventas!$A$2:$D$91,2,FALSE)</f>
        <v>7</v>
      </c>
      <c r="J91" s="7">
        <f>VLOOKUP(A91,Ventas!$A$2:$D$91,3,FALSE)</f>
        <v>1595</v>
      </c>
      <c r="K91" s="20">
        <f t="shared" si="2"/>
        <v>4.0000000000000001E-3</v>
      </c>
      <c r="L91" s="3" t="str">
        <f t="shared" si="3"/>
        <v>D</v>
      </c>
    </row>
    <row r="92" spans="1:12">
      <c r="A92" s="15" t="s">
        <v>197</v>
      </c>
      <c r="B92" s="12">
        <f>SUM(B2:B91)</f>
        <v>37768</v>
      </c>
      <c r="C92" s="12">
        <f>SUM(C2:C91)</f>
        <v>11104.857142857136</v>
      </c>
      <c r="D92" s="12">
        <f>SUM(D2:D91)</f>
        <v>27175</v>
      </c>
    </row>
  </sheetData>
  <phoneticPr fontId="0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F35"/>
  <sheetViews>
    <sheetView zoomScale="120" zoomScaleNormal="120" workbookViewId="0">
      <selection activeCell="B30" sqref="B30"/>
    </sheetView>
  </sheetViews>
  <sheetFormatPr baseColWidth="10" defaultColWidth="20.19921875" defaultRowHeight="15"/>
  <cols>
    <col min="1" max="1" width="23.59765625" style="2" customWidth="1"/>
    <col min="2" max="2" width="23.19921875" style="2" customWidth="1"/>
    <col min="3" max="3" width="14.19921875" style="2" customWidth="1"/>
    <col min="4" max="4" width="15.59765625" style="2" customWidth="1"/>
    <col min="5" max="5" width="15.796875" style="2" customWidth="1"/>
    <col min="6" max="6" width="15.19921875" style="2" customWidth="1"/>
    <col min="7" max="16384" width="20.19921875" style="2"/>
  </cols>
  <sheetData>
    <row r="2" spans="1:6">
      <c r="A2" s="32" t="s">
        <v>226</v>
      </c>
      <c r="B2" s="33"/>
      <c r="C2" s="33"/>
      <c r="D2" s="33"/>
      <c r="E2" s="33"/>
      <c r="F2" s="34"/>
    </row>
    <row r="3" spans="1:6">
      <c r="B3" s="24" t="s">
        <v>220</v>
      </c>
    </row>
    <row r="4" spans="1:6" ht="30">
      <c r="A4" s="24" t="s">
        <v>221</v>
      </c>
      <c r="B4" s="26" t="s">
        <v>198</v>
      </c>
      <c r="C4" s="26" t="s">
        <v>199</v>
      </c>
      <c r="D4" s="26" t="s">
        <v>200</v>
      </c>
      <c r="E4" s="26" t="s">
        <v>201</v>
      </c>
      <c r="F4" s="30" t="s">
        <v>88</v>
      </c>
    </row>
    <row r="5" spans="1:6">
      <c r="A5" s="27" t="s">
        <v>215</v>
      </c>
      <c r="B5" s="7">
        <v>9266</v>
      </c>
      <c r="C5" s="7">
        <v>19297</v>
      </c>
      <c r="D5" s="7">
        <v>6728</v>
      </c>
      <c r="E5" s="7">
        <v>2477</v>
      </c>
      <c r="F5" s="7">
        <v>37768</v>
      </c>
    </row>
    <row r="6" spans="1:6">
      <c r="A6" s="27" t="s">
        <v>216</v>
      </c>
      <c r="B6" s="7">
        <v>7</v>
      </c>
      <c r="C6" s="7">
        <v>26</v>
      </c>
      <c r="D6" s="7">
        <v>17</v>
      </c>
      <c r="E6" s="7">
        <v>40</v>
      </c>
      <c r="F6" s="7">
        <v>90</v>
      </c>
    </row>
    <row r="7" spans="1:6">
      <c r="A7" s="27" t="s">
        <v>218</v>
      </c>
      <c r="B7" s="7">
        <v>166716</v>
      </c>
      <c r="C7" s="7">
        <v>614779</v>
      </c>
      <c r="D7" s="7">
        <v>207306</v>
      </c>
      <c r="E7" s="7">
        <v>604373</v>
      </c>
      <c r="F7" s="7">
        <v>1593174</v>
      </c>
    </row>
    <row r="8" spans="1:6">
      <c r="A8" s="27" t="s">
        <v>217</v>
      </c>
      <c r="B8" s="7">
        <v>158149</v>
      </c>
      <c r="C8" s="7">
        <v>522411</v>
      </c>
      <c r="D8" s="7">
        <v>158366.5</v>
      </c>
      <c r="E8" s="7">
        <v>73615.5</v>
      </c>
      <c r="F8" s="7">
        <v>912542</v>
      </c>
    </row>
    <row r="9" spans="1:6">
      <c r="A9" s="28" t="s">
        <v>219</v>
      </c>
      <c r="B9" s="7">
        <f>ROUND(B5/B6,0)</f>
        <v>1324</v>
      </c>
      <c r="C9" s="7">
        <f t="shared" ref="C9:F9" si="0">ROUND(C5/C6,0)</f>
        <v>742</v>
      </c>
      <c r="D9" s="7">
        <f t="shared" si="0"/>
        <v>396</v>
      </c>
      <c r="E9" s="7">
        <f t="shared" si="0"/>
        <v>62</v>
      </c>
      <c r="F9" s="7">
        <f t="shared" si="0"/>
        <v>420</v>
      </c>
    </row>
    <row r="11" spans="1:6">
      <c r="A11" s="32" t="s">
        <v>227</v>
      </c>
      <c r="B11" s="33"/>
      <c r="C11" s="33"/>
      <c r="D11" s="33"/>
      <c r="E11" s="33"/>
      <c r="F11" s="34"/>
    </row>
    <row r="12" spans="1:6">
      <c r="B12" s="24" t="s">
        <v>221</v>
      </c>
      <c r="F12" s="29"/>
    </row>
    <row r="13" spans="1:6" ht="30">
      <c r="A13" s="24" t="s">
        <v>222</v>
      </c>
      <c r="B13" s="26" t="s">
        <v>223</v>
      </c>
      <c r="C13" s="26" t="s">
        <v>216</v>
      </c>
      <c r="D13" s="30" t="s">
        <v>224</v>
      </c>
      <c r="E13" s="30" t="s">
        <v>225</v>
      </c>
      <c r="F13" s="31" t="s">
        <v>228</v>
      </c>
    </row>
    <row r="14" spans="1:6">
      <c r="A14" s="27" t="s">
        <v>90</v>
      </c>
      <c r="B14" s="7">
        <v>5637</v>
      </c>
      <c r="C14" s="7">
        <v>11</v>
      </c>
      <c r="D14" s="7">
        <v>132044</v>
      </c>
      <c r="E14" s="7">
        <v>104990</v>
      </c>
      <c r="F14" s="2">
        <f>ROUND(B14/C14,0)</f>
        <v>512</v>
      </c>
    </row>
    <row r="15" spans="1:6">
      <c r="A15" s="27" t="s">
        <v>92</v>
      </c>
      <c r="B15" s="7">
        <v>701</v>
      </c>
      <c r="C15" s="7">
        <v>2</v>
      </c>
      <c r="D15" s="7">
        <v>40436</v>
      </c>
      <c r="E15" s="7">
        <v>3862</v>
      </c>
      <c r="F15" s="2">
        <f t="shared" ref="F15:F21" si="1">ROUND(B15/C15,0)</f>
        <v>351</v>
      </c>
    </row>
    <row r="16" spans="1:6">
      <c r="A16" s="27" t="s">
        <v>93</v>
      </c>
      <c r="B16" s="7">
        <v>5465</v>
      </c>
      <c r="C16" s="7">
        <v>16</v>
      </c>
      <c r="D16" s="7">
        <v>133254</v>
      </c>
      <c r="E16" s="7">
        <v>78173.5</v>
      </c>
      <c r="F16" s="2">
        <f t="shared" si="1"/>
        <v>342</v>
      </c>
    </row>
    <row r="17" spans="1:6">
      <c r="A17" s="27" t="s">
        <v>89</v>
      </c>
      <c r="B17" s="7">
        <v>6981</v>
      </c>
      <c r="C17" s="7">
        <v>13</v>
      </c>
      <c r="D17" s="7">
        <v>290136</v>
      </c>
      <c r="E17" s="7">
        <v>164207.5</v>
      </c>
      <c r="F17" s="2">
        <f t="shared" si="1"/>
        <v>537</v>
      </c>
    </row>
    <row r="18" spans="1:6">
      <c r="A18" s="27" t="s">
        <v>95</v>
      </c>
      <c r="B18" s="7">
        <v>2748</v>
      </c>
      <c r="C18" s="7">
        <v>5</v>
      </c>
      <c r="D18" s="7">
        <v>38863</v>
      </c>
      <c r="E18" s="7">
        <v>7830</v>
      </c>
      <c r="F18" s="2">
        <f t="shared" si="1"/>
        <v>550</v>
      </c>
    </row>
    <row r="19" spans="1:6">
      <c r="A19" s="27" t="s">
        <v>91</v>
      </c>
      <c r="B19" s="7">
        <v>4015</v>
      </c>
      <c r="C19" s="7">
        <v>14</v>
      </c>
      <c r="D19" s="7">
        <v>531344</v>
      </c>
      <c r="E19" s="7">
        <v>157449</v>
      </c>
      <c r="F19" s="2">
        <f t="shared" si="1"/>
        <v>287</v>
      </c>
    </row>
    <row r="20" spans="1:6">
      <c r="A20" s="27" t="s">
        <v>96</v>
      </c>
      <c r="B20" s="7">
        <v>10172</v>
      </c>
      <c r="C20" s="7">
        <v>24</v>
      </c>
      <c r="D20" s="7">
        <v>287848</v>
      </c>
      <c r="E20" s="7">
        <v>240202</v>
      </c>
      <c r="F20" s="2">
        <f t="shared" si="1"/>
        <v>424</v>
      </c>
    </row>
    <row r="21" spans="1:6">
      <c r="A21" s="27" t="s">
        <v>94</v>
      </c>
      <c r="B21" s="7">
        <v>2049</v>
      </c>
      <c r="C21" s="7">
        <v>5</v>
      </c>
      <c r="D21" s="7">
        <v>139249</v>
      </c>
      <c r="E21" s="7">
        <v>155828</v>
      </c>
      <c r="F21" s="2">
        <f t="shared" si="1"/>
        <v>410</v>
      </c>
    </row>
    <row r="22" spans="1:6">
      <c r="A22" s="25" t="s">
        <v>88</v>
      </c>
      <c r="B22" s="7">
        <v>37768</v>
      </c>
      <c r="C22" s="7">
        <v>90</v>
      </c>
      <c r="D22" s="7">
        <v>1593174</v>
      </c>
      <c r="E22" s="7">
        <v>912542</v>
      </c>
    </row>
    <row r="26" spans="1:6">
      <c r="B26" s="26"/>
      <c r="C26" s="26"/>
      <c r="D26" s="26"/>
      <c r="E26" s="26"/>
    </row>
    <row r="27" spans="1:6">
      <c r="A27" s="25"/>
      <c r="B27" s="7"/>
      <c r="C27" s="7"/>
      <c r="D27" s="7"/>
      <c r="E27" s="7"/>
    </row>
    <row r="28" spans="1:6">
      <c r="A28" s="25"/>
      <c r="B28" s="7"/>
      <c r="C28" s="7"/>
      <c r="D28" s="7"/>
      <c r="E28" s="7"/>
    </row>
    <row r="29" spans="1:6">
      <c r="A29" s="25"/>
      <c r="B29" s="7"/>
      <c r="C29" s="7"/>
      <c r="D29" s="7"/>
      <c r="E29" s="7"/>
    </row>
    <row r="30" spans="1:6">
      <c r="A30" s="25"/>
      <c r="B30" s="7"/>
      <c r="C30" s="7"/>
      <c r="D30" s="7"/>
      <c r="E30" s="7"/>
    </row>
    <row r="31" spans="1:6">
      <c r="A31" s="25"/>
      <c r="B31" s="7"/>
      <c r="C31" s="7"/>
      <c r="D31" s="7"/>
      <c r="E31" s="7"/>
    </row>
    <row r="32" spans="1:6">
      <c r="A32" s="25"/>
      <c r="B32" s="7"/>
      <c r="C32" s="7"/>
      <c r="D32" s="7"/>
      <c r="E32" s="7"/>
    </row>
    <row r="33" spans="1:5">
      <c r="A33" s="25"/>
      <c r="B33" s="7"/>
      <c r="C33" s="7"/>
      <c r="D33" s="7"/>
      <c r="E33" s="7"/>
    </row>
    <row r="34" spans="1:5">
      <c r="A34" s="25"/>
      <c r="B34" s="7"/>
      <c r="C34" s="7"/>
      <c r="D34" s="7"/>
      <c r="E34" s="7"/>
    </row>
    <row r="35" spans="1:5">
      <c r="A35" s="25"/>
      <c r="B35" s="7"/>
      <c r="C35" s="7"/>
      <c r="D35" s="7"/>
      <c r="E35" s="7"/>
    </row>
  </sheetData>
  <mergeCells count="2">
    <mergeCell ref="A2:F2"/>
    <mergeCell ref="A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productos</vt:lpstr>
      <vt:lpstr>familias</vt:lpstr>
      <vt:lpstr>stock</vt:lpstr>
      <vt:lpstr>Manipulaciones</vt:lpstr>
      <vt:lpstr>Ventas</vt:lpstr>
      <vt:lpstr>borrador</vt:lpstr>
      <vt:lpstr>necesidades almacenaje</vt:lpstr>
      <vt:lpstr>frecuencias</vt:lpstr>
      <vt:lpstr>tablas dinamicas</vt:lpstr>
      <vt:lpstr>familias!Área_de_impresión</vt:lpstr>
      <vt:lpstr>Manipulaciones!Área_de_impresión</vt:lpstr>
      <vt:lpstr>'necesidades almacenaje'!Área_de_impresión</vt:lpstr>
      <vt:lpstr>productos!Área_de_impresión</vt:lpstr>
      <vt:lpstr>Ventas!Área_de_impresión</vt:lpstr>
      <vt:lpstr>Manipulaciones!Títulos_a_imprimir</vt:lpstr>
      <vt:lpstr>'necesidades almacenaje'!Títulos_a_imprimir</vt:lpstr>
      <vt:lpstr>productos!Títulos_a_imprimir</vt:lpstr>
      <vt:lpstr>Ventas!Títulos_a_imprimir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1999-10-20T13:49:11Z</cp:lastPrinted>
  <dcterms:created xsi:type="dcterms:W3CDTF">1999-02-19T03:21:46Z</dcterms:created>
  <dcterms:modified xsi:type="dcterms:W3CDTF">2019-10-04T08:03:42Z</dcterms:modified>
</cp:coreProperties>
</file>